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dezernat 25\25.10 kommunaler straßen- und radwegebau\1 Allgemeines\7 AK NIV\UAK neue Muster\veröffentlichte Muster\Muster 2\"/>
    </mc:Choice>
  </mc:AlternateContent>
  <xr:revisionPtr revIDLastSave="0" documentId="8_{DDAAF7F9-EA07-48AF-A578-42FD7424D690}" xr6:coauthVersionLast="36" xr6:coauthVersionMax="36" xr10:uidLastSave="{00000000-0000-0000-0000-000000000000}"/>
  <bookViews>
    <workbookView xWindow="30600" yWindow="-120" windowWidth="25440" windowHeight="15270" tabRatio="773" firstSheet="1" activeTab="1" xr2:uid="{04742AB2-163E-4028-A573-400BDB6182D4}"/>
  </bookViews>
  <sheets>
    <sheet name="Hilfstabelle" sheetId="3" r:id="rId1"/>
    <sheet name="Start" sheetId="2" r:id="rId2"/>
    <sheet name="Muster 2.1" sheetId="1" r:id="rId3"/>
    <sheet name="Muster 2.2 Abstellanlagen" sheetId="5" r:id="rId4"/>
    <sheet name="Anlage Muster 2.2" sheetId="4" r:id="rId5"/>
    <sheet name="Muster 2.3 Zustandserfassung" sheetId="8" r:id="rId6"/>
    <sheet name="Anlage Muster 2.3" sheetId="7" r:id="rId7"/>
    <sheet name="Muster 2.4 Nah-Konzept" sheetId="12" r:id="rId8"/>
    <sheet name="Muster 2.5 AGFS" sheetId="9" r:id="rId9"/>
  </sheets>
  <definedNames>
    <definedName name="_GoBack" localSheetId="1">Start!$A$2</definedName>
    <definedName name="Antragsart">Hilfstabelle!$D$5:$D$7</definedName>
    <definedName name="_xlnm.Print_Area" localSheetId="4">'Anlage Muster 2.2'!$A$1:$O$24</definedName>
    <definedName name="_xlnm.Print_Area" localSheetId="6">'Anlage Muster 2.3'!$A$1:$G$28</definedName>
    <definedName name="_xlnm.Print_Area" localSheetId="2">'Muster 2.1'!$A$1:$F$43</definedName>
    <definedName name="_xlnm.Print_Area" localSheetId="3">'Muster 2.2 Abstellanlagen'!$A$1:$F$43</definedName>
    <definedName name="_xlnm.Print_Area" localSheetId="5">'Muster 2.3 Zustandserfassung'!$A$1:$F$55</definedName>
    <definedName name="_xlnm.Print_Area" localSheetId="7">'Muster 2.4 Nah-Konzept'!$A$1:$F$55</definedName>
    <definedName name="_xlnm.Print_Area" localSheetId="8">'Muster 2.5 AGFS'!$A$1:$G$39</definedName>
    <definedName name="_xlnm.Print_Area" localSheetId="1">Start!$A$1:$C$26</definedName>
    <definedName name="Förderbereich">Hilfstabelle!$B$6:$B$7</definedName>
    <definedName name="ja_nein">Hilfstabelle!$E$5:$E$7</definedName>
    <definedName name="Kategorie">Hilfstabelle!$F$5:$F$7</definedName>
    <definedName name="Pauschale">Hilfstabelle!$C$6:$C$7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7" i="1" l="1"/>
  <c r="E14" i="9"/>
  <c r="F32" i="1"/>
  <c r="E18" i="9"/>
  <c r="K7" i="4"/>
  <c r="K22" i="4"/>
  <c r="M22" i="4"/>
  <c r="L20" i="4"/>
  <c r="K20" i="4"/>
  <c r="K8" i="4"/>
  <c r="K9" i="4"/>
  <c r="K10" i="4"/>
  <c r="K11" i="4"/>
  <c r="K12" i="4"/>
  <c r="K13" i="4"/>
  <c r="K14" i="4"/>
  <c r="K18" i="4"/>
  <c r="L18" i="4"/>
  <c r="K17" i="4"/>
  <c r="L17" i="4"/>
  <c r="N17" i="4"/>
  <c r="L16" i="4"/>
  <c r="L19" i="4"/>
  <c r="F33" i="1"/>
  <c r="D28" i="1"/>
  <c r="E28" i="1"/>
  <c r="E29" i="1"/>
  <c r="F29" i="1"/>
  <c r="F31" i="12"/>
  <c r="F48" i="12"/>
  <c r="K19" i="4"/>
  <c r="N19" i="4"/>
  <c r="D26" i="12"/>
  <c r="G32" i="9"/>
  <c r="E21" i="9"/>
  <c r="E22" i="9"/>
  <c r="E17" i="9"/>
  <c r="H17" i="9"/>
  <c r="E19" i="9"/>
  <c r="H19" i="9"/>
  <c r="E20" i="9"/>
  <c r="H20" i="9"/>
  <c r="H21" i="9"/>
  <c r="H22" i="9"/>
  <c r="E23" i="9"/>
  <c r="H23" i="9"/>
  <c r="E24" i="9"/>
  <c r="H24" i="9"/>
  <c r="E25" i="9"/>
  <c r="H25" i="9"/>
  <c r="F30" i="12"/>
  <c r="D22" i="12"/>
  <c r="F14" i="7"/>
  <c r="F22" i="7"/>
  <c r="D12" i="8"/>
  <c r="D40" i="12"/>
  <c r="F24" i="7"/>
  <c r="E11" i="7"/>
  <c r="C8" i="7"/>
  <c r="C27" i="7"/>
  <c r="E27" i="7"/>
  <c r="E19" i="7"/>
  <c r="E22" i="7"/>
  <c r="E7" i="7"/>
  <c r="D11" i="8"/>
  <c r="F26" i="12"/>
  <c r="F32" i="12"/>
  <c r="E22" i="12"/>
  <c r="E23" i="12"/>
  <c r="F23" i="12"/>
  <c r="F32" i="5"/>
  <c r="H14" i="9"/>
  <c r="E31" i="9"/>
  <c r="H31" i="9"/>
  <c r="E30" i="9"/>
  <c r="H30" i="9"/>
  <c r="E29" i="9"/>
  <c r="H29" i="9"/>
  <c r="E28" i="9"/>
  <c r="H28" i="9"/>
  <c r="E27" i="9"/>
  <c r="H27" i="9"/>
  <c r="E26" i="9"/>
  <c r="H26" i="9"/>
  <c r="H18" i="9"/>
  <c r="E16" i="9"/>
  <c r="H16" i="9"/>
  <c r="E15" i="9"/>
  <c r="H15" i="9"/>
  <c r="D13" i="8"/>
  <c r="D41" i="12"/>
  <c r="D39" i="12"/>
  <c r="H32" i="9"/>
  <c r="G22" i="7"/>
  <c r="E32" i="9"/>
  <c r="A36" i="5"/>
  <c r="A37" i="5"/>
  <c r="C37" i="5"/>
  <c r="E36" i="5"/>
  <c r="F36" i="5"/>
  <c r="F32" i="9"/>
  <c r="E35" i="9"/>
  <c r="D35" i="5"/>
  <c r="D18" i="5"/>
  <c r="D27" i="5"/>
  <c r="E6" i="7"/>
  <c r="E8" i="7"/>
  <c r="E14" i="7"/>
  <c r="F39" i="5"/>
  <c r="F41" i="5"/>
  <c r="E36" i="9"/>
  <c r="E38" i="9"/>
  <c r="A28" i="7"/>
  <c r="E24" i="7"/>
  <c r="G24" i="7"/>
  <c r="E9" i="8"/>
  <c r="E37" i="12"/>
  <c r="G8" i="7"/>
  <c r="L8" i="4"/>
  <c r="N8" i="4"/>
  <c r="L7" i="4"/>
  <c r="A7" i="7"/>
  <c r="A10" i="7"/>
  <c r="A11" i="7"/>
  <c r="A12" i="7"/>
  <c r="E27" i="5"/>
  <c r="E18" i="5"/>
  <c r="E19" i="5"/>
  <c r="F19" i="5"/>
  <c r="J22" i="4"/>
  <c r="I22" i="4"/>
  <c r="H22" i="4"/>
  <c r="G22" i="4"/>
  <c r="F22" i="4"/>
  <c r="E22" i="4"/>
  <c r="C22" i="4"/>
  <c r="D22" i="4"/>
  <c r="N20" i="4"/>
  <c r="N18" i="4"/>
  <c r="K16" i="4"/>
  <c r="N16" i="4"/>
  <c r="K15" i="4"/>
  <c r="L15" i="4"/>
  <c r="N15" i="4"/>
  <c r="L14" i="4"/>
  <c r="L13" i="4"/>
  <c r="N13" i="4"/>
  <c r="L12" i="4"/>
  <c r="N12" i="4"/>
  <c r="L11" i="4"/>
  <c r="N11" i="4"/>
  <c r="L10" i="4"/>
  <c r="N10" i="4"/>
  <c r="L9" i="4"/>
  <c r="N9" i="4"/>
  <c r="A8" i="4"/>
  <c r="A9" i="4"/>
  <c r="A10" i="4"/>
  <c r="A11" i="4"/>
  <c r="A12" i="4"/>
  <c r="A13" i="4"/>
  <c r="A14" i="4"/>
  <c r="A15" i="4"/>
  <c r="A16" i="4"/>
  <c r="A17" i="4"/>
  <c r="A18" i="4"/>
  <c r="A19" i="4"/>
  <c r="A20" i="4"/>
  <c r="A37" i="1"/>
  <c r="A38" i="1"/>
  <c r="C38" i="1"/>
  <c r="N7" i="4"/>
  <c r="N22" i="4"/>
  <c r="D10" i="5"/>
  <c r="D11" i="5"/>
  <c r="E11" i="5"/>
  <c r="L22" i="4"/>
  <c r="N14" i="4"/>
  <c r="F37" i="1"/>
  <c r="G14" i="7"/>
  <c r="D15" i="8"/>
  <c r="A13" i="7"/>
  <c r="A17" i="7"/>
  <c r="A18" i="7"/>
  <c r="A19" i="7"/>
  <c r="A20" i="7"/>
  <c r="A21" i="7"/>
  <c r="E28" i="5"/>
  <c r="F28" i="5"/>
  <c r="E9" i="5"/>
  <c r="D36" i="1"/>
  <c r="C37" i="1"/>
  <c r="F40" i="1"/>
  <c r="D43" i="12"/>
  <c r="E15" i="8"/>
  <c r="E43" i="12"/>
  <c r="E12" i="5"/>
  <c r="F12" i="5"/>
  <c r="F33" i="5"/>
  <c r="D16" i="1"/>
  <c r="E16" i="1"/>
  <c r="E17" i="1"/>
  <c r="F17" i="1"/>
  <c r="E13" i="8"/>
  <c r="F34" i="1"/>
  <c r="F42" i="1"/>
  <c r="E14" i="8"/>
  <c r="E41" i="12"/>
  <c r="F31" i="5"/>
  <c r="E42" i="12"/>
  <c r="E16" i="8"/>
  <c r="F16" i="8"/>
  <c r="F44" i="12"/>
  <c r="F49" i="12"/>
  <c r="F14" i="8"/>
  <c r="F42" i="12"/>
  <c r="F47" i="12"/>
  <c r="F51" i="12"/>
  <c r="B36" i="12"/>
  <c r="E44" i="12"/>
</calcChain>
</file>

<file path=xl/sharedStrings.xml><?xml version="1.0" encoding="utf-8"?>
<sst xmlns="http://schemas.openxmlformats.org/spreadsheetml/2006/main" count="304" uniqueCount="180">
  <si>
    <t xml:space="preserve">Förderbereich </t>
  </si>
  <si>
    <t xml:space="preserve">Pauschale </t>
  </si>
  <si>
    <t>Antragsart</t>
  </si>
  <si>
    <t>ja_nein</t>
  </si>
  <si>
    <t>Kategorie</t>
  </si>
  <si>
    <t>Bitte wählen Sie:</t>
  </si>
  <si>
    <t xml:space="preserve">kommunaler Straßenbau </t>
  </si>
  <si>
    <t>Erstantrag/Aktualisierungsantrag</t>
  </si>
  <si>
    <t>ja</t>
  </si>
  <si>
    <t>Öffentlichkeitsarbeit</t>
  </si>
  <si>
    <t>Nahmobilität (inkl. S&amp;L)</t>
  </si>
  <si>
    <t>Änderungsantrag</t>
  </si>
  <si>
    <t>nein</t>
  </si>
  <si>
    <t>Modal-Split</t>
  </si>
  <si>
    <r>
      <t xml:space="preserve">Aufgrund unterschiedlicher Berechnungsmethoden zur Förderung haben die Bezirksregierungen das Muster 2 angepasst. Je nach Art des Antrages muss entsprechend ein anderes Muster 2 verwendet werden. Die verschiedenen Muster heißen fortan Muster 2.1 bis Muster 2.5. Sie finden sie in den unterschiedlichen Tabellenblättern dieser Datei.
</t>
    </r>
    <r>
      <rPr>
        <sz val="8"/>
        <color theme="1"/>
        <rFont val="Calibri"/>
        <family val="2"/>
        <scheme val="minor"/>
      </rPr>
      <t xml:space="preserve">
</t>
    </r>
    <r>
      <rPr>
        <sz val="14"/>
        <color theme="1"/>
        <rFont val="Calibri"/>
        <family val="2"/>
        <scheme val="minor"/>
      </rPr>
      <t xml:space="preserve">Beachten Sie bitte auch die zugehörigen Ausfüllhinweise für das Muster 2, die Sie auf der Homepage der Bezirksgegierung finden können.
</t>
    </r>
    <r>
      <rPr>
        <sz val="8"/>
        <color theme="1"/>
        <rFont val="Calibri"/>
        <family val="2"/>
        <scheme val="minor"/>
      </rPr>
      <t xml:space="preserve">
</t>
    </r>
    <r>
      <rPr>
        <sz val="14"/>
        <color theme="1"/>
        <rFont val="Calibri"/>
        <family val="2"/>
        <scheme val="minor"/>
      </rPr>
      <t>Prüfen Sie bitte regelmäßig, ob das Muster, das Sie verwenden, dem aktuellen Stand entspricht.</t>
    </r>
  </si>
  <si>
    <t>Förderung kommunaler Straßenbau</t>
  </si>
  <si>
    <t>Förderung Nahmobilität</t>
  </si>
  <si>
    <t>Muster 2.1</t>
  </si>
  <si>
    <t>Standard</t>
  </si>
  <si>
    <t>Dieses neue Muster 2.1 entspricht überwiegend der bisher bekannten Version. Es ist bei allen Maßnahmen der Förderrichtlinien kommunnaler Straßenbau anzuwenden sowie bei den meisten Maßnahmen der Förderrichtlinien Nahmobilität (inkl. Sonderprogramm Stadt und Land (S&amp;L)).</t>
  </si>
  <si>
    <t>Muster 2.2</t>
  </si>
  <si>
    <t>Förderung von Fahrradabstellanlagen</t>
  </si>
  <si>
    <t>Das Muster 2.2 besteht aus 2 Tabellenblättern. Beide sind auszufüllen und dem Antrag beizufügen.</t>
  </si>
  <si>
    <t>Muster 2.3</t>
  </si>
  <si>
    <t>Förderung bei der Zustandserfassung von Radwegen</t>
  </si>
  <si>
    <t>Das Muster 2.3 besteht aus 2 Tabellenblättern. Beide sind auszufüllen und dem Antrag beizufügen.</t>
  </si>
  <si>
    <t>Muster 2.4</t>
  </si>
  <si>
    <t>Förderung von Nahmobilitätskonzepten</t>
  </si>
  <si>
    <t>Muster 2.5</t>
  </si>
  <si>
    <t>Förderung von Maßnahmen der Öffentlichkeitsarbeit/des Modal Split (AGFS)</t>
  </si>
  <si>
    <t>zum</t>
  </si>
  <si>
    <t>vom</t>
  </si>
  <si>
    <t>OM</t>
  </si>
  <si>
    <t>Beschreibung der Maßnahme</t>
  </si>
  <si>
    <t>Ermittlung der Kosten, für die eine Zuwendung beantragt wird:</t>
  </si>
  <si>
    <t>1.</t>
  </si>
  <si>
    <t>Grunderwerbkosten</t>
  </si>
  <si>
    <t>Hiervon sind abzusetzen :</t>
  </si>
  <si>
    <t>a</t>
  </si>
  <si>
    <r>
      <t xml:space="preserve">die darauf entfallenden </t>
    </r>
    <r>
      <rPr>
        <b/>
        <sz val="10"/>
        <rFont val="Arial"/>
        <family val="2"/>
      </rPr>
      <t>Anteile</t>
    </r>
    <r>
      <rPr>
        <sz val="10"/>
        <rFont val="Arial"/>
        <family val="2"/>
      </rPr>
      <t xml:space="preserve"> </t>
    </r>
    <r>
      <rPr>
        <b/>
        <sz val="10"/>
        <rFont val="Arial"/>
        <family val="2"/>
      </rPr>
      <t>aus Beiträgen</t>
    </r>
    <r>
      <rPr>
        <sz val="10"/>
        <rFont val="Arial"/>
        <family val="2"/>
      </rPr>
      <t xml:space="preserve"> </t>
    </r>
    <r>
      <rPr>
        <b/>
        <sz val="10"/>
        <rFont val="Arial"/>
        <family val="2"/>
      </rPr>
      <t>Dritter</t>
    </r>
    <r>
      <rPr>
        <sz val="10"/>
        <rFont val="Arial"/>
        <family val="2"/>
      </rPr>
      <t xml:space="preserve"> nach FStr, LStr, EKrG usw.</t>
    </r>
  </si>
  <si>
    <t>KAG-Beiträge</t>
  </si>
  <si>
    <r>
      <t xml:space="preserve">beitragsfähiger </t>
    </r>
    <r>
      <rPr>
        <b/>
        <sz val="10"/>
        <rFont val="Arial"/>
        <family val="2"/>
      </rPr>
      <t>Erschließungsaufwand</t>
    </r>
    <r>
      <rPr>
        <sz val="10"/>
        <rFont val="Arial"/>
        <family val="2"/>
      </rPr>
      <t xml:space="preserve"> nach BauGB</t>
    </r>
  </si>
  <si>
    <t>b</t>
  </si>
  <si>
    <t>der Wert der Grundstücke und Grundstücksteile, die nicht zuwendungsfähig sind</t>
  </si>
  <si>
    <t>c</t>
  </si>
  <si>
    <t>sonstige nicht zuwendungsfähige Grunderwerbskosten</t>
  </si>
  <si>
    <t>d</t>
  </si>
  <si>
    <t>Wertausgleich Grunderwerb</t>
  </si>
  <si>
    <t>insgesamt abzusetzen:</t>
  </si>
  <si>
    <t>zuwendungsfähige Grunderwerbskosten:</t>
  </si>
  <si>
    <t>2.</t>
  </si>
  <si>
    <t>Baukosten</t>
  </si>
  <si>
    <r>
      <t xml:space="preserve">die darauf entfallenden </t>
    </r>
    <r>
      <rPr>
        <b/>
        <sz val="10"/>
        <rFont val="Arial"/>
        <family val="2"/>
      </rPr>
      <t xml:space="preserve">Anteile aus Beiträgen Dritter </t>
    </r>
    <r>
      <rPr>
        <sz val="10"/>
        <rFont val="Arial"/>
        <family val="2"/>
      </rPr>
      <t>nach FStr, LStr, EKrG usw.</t>
    </r>
  </si>
  <si>
    <t>sonstige nicht zuwendungsfähige Baukosten</t>
  </si>
  <si>
    <t>Umsatzsteuer, falls nicht zuwendungsfähig</t>
  </si>
  <si>
    <t>Wert der anfallenden Stoffe bzw. Erlöse aus ihrer Veräußerung, soweit nicht bei den Einheitspreisen berücksichtigt</t>
  </si>
  <si>
    <t>e</t>
  </si>
  <si>
    <t>Verwaltungskosten</t>
  </si>
  <si>
    <t>zuwendungsfähige Baukosten:</t>
  </si>
  <si>
    <t>3.</t>
  </si>
  <si>
    <t>Zwischensummen</t>
  </si>
  <si>
    <t>3.1</t>
  </si>
  <si>
    <t>grundsätzlich zuwendungsfähige Kosten</t>
  </si>
  <si>
    <t>3.2</t>
  </si>
  <si>
    <t>Leistungen Dritter</t>
  </si>
  <si>
    <t>3.3</t>
  </si>
  <si>
    <t>zuwendungsfähige Gesamtkosten</t>
  </si>
  <si>
    <t>4.</t>
  </si>
  <si>
    <t>Planungskostenpauschale</t>
  </si>
  <si>
    <t>Erst-/Aktualisierungsantrag</t>
  </si>
  <si>
    <t>5.</t>
  </si>
  <si>
    <t>Gesamtkosten</t>
  </si>
  <si>
    <t>(inkl. nicht zuwendungsfähige Kosten, inkl. Planungskosten)</t>
  </si>
  <si>
    <t>6.</t>
  </si>
  <si>
    <t>Kosten, für die eine Zuwendung/ein Zuschuss beantragt wird
(inkl. Planungskostenpauschale):</t>
  </si>
  <si>
    <t>Kosten für Abstellanlagen (gem. Anlage)</t>
  </si>
  <si>
    <t>zuwendungsfähige Kosten für Abstellanlagen</t>
  </si>
  <si>
    <t>zusätzliche Grunderwerbskosten</t>
  </si>
  <si>
    <t>zuwendungsfähige Grunderwerbskosten (gerundet):</t>
  </si>
  <si>
    <t>zusätzliche Baukosten</t>
  </si>
  <si>
    <t>die darauf entfallenden Anteile aus Beiträgen Dritter</t>
  </si>
  <si>
    <t>zuwendungsfähige Baukosten (gerundet):</t>
  </si>
  <si>
    <t>4.1</t>
  </si>
  <si>
    <t>4.2</t>
  </si>
  <si>
    <t>4.3</t>
  </si>
  <si>
    <t>7.</t>
  </si>
  <si>
    <t>davon differenziert nach Art des Stellplatzes</t>
  </si>
  <si>
    <t>Ladepunkte</t>
  </si>
  <si>
    <t>Nr.</t>
  </si>
  <si>
    <t>Standort</t>
  </si>
  <si>
    <r>
      <t xml:space="preserve">Anzahl der Bügel </t>
    </r>
    <r>
      <rPr>
        <sz val="11"/>
        <color rgb="FFFF0000"/>
        <rFont val="Arial"/>
        <family val="2"/>
      </rPr>
      <t>*</t>
    </r>
  </si>
  <si>
    <t>Anzahl der Stellplätze</t>
  </si>
  <si>
    <t>nicht überdacht</t>
  </si>
  <si>
    <t>überdacht</t>
  </si>
  <si>
    <t>überdacht
mit mech. Zugangssicherung
(z.B. Fahrradbox)</t>
  </si>
  <si>
    <t>überdachter Stellplatz mit elektr. Buchungs- und Schließsystem</t>
  </si>
  <si>
    <t>Sammelanlagen
(z.B. Gitterboxen)</t>
  </si>
  <si>
    <r>
      <t xml:space="preserve">Förderhöchst-betrag </t>
    </r>
    <r>
      <rPr>
        <b/>
        <sz val="11"/>
        <color theme="1"/>
        <rFont val="Arial"/>
        <family val="2"/>
      </rPr>
      <t>netto</t>
    </r>
    <r>
      <rPr>
        <sz val="11"/>
        <color theme="1"/>
        <rFont val="Arial"/>
        <family val="2"/>
      </rPr>
      <t xml:space="preserve"> gem. Erlasslage</t>
    </r>
  </si>
  <si>
    <r>
      <t xml:space="preserve">Förder-höchstbetrag </t>
    </r>
    <r>
      <rPr>
        <b/>
        <sz val="11"/>
        <color theme="1"/>
        <rFont val="Arial"/>
        <family val="2"/>
      </rPr>
      <t>brutto</t>
    </r>
  </si>
  <si>
    <t>Baukosten brutto gem. Förderantrag</t>
  </si>
  <si>
    <t>Zuwendungs-fähige Baukosten
brutto</t>
  </si>
  <si>
    <t>max. zuwendungsfähgie Kosten netto pro Stellplatz</t>
  </si>
  <si>
    <t>inkl. MWst</t>
  </si>
  <si>
    <t>Summe:</t>
  </si>
  <si>
    <r>
      <rPr>
        <sz val="11"/>
        <color rgb="FFFF0000"/>
        <rFont val="Arial"/>
        <family val="2"/>
      </rPr>
      <t>*</t>
    </r>
    <r>
      <rPr>
        <sz val="11"/>
        <color theme="1"/>
        <rFont val="Arial"/>
        <family val="2"/>
      </rPr>
      <t xml:space="preserve"> aus wirtschaftlichen Gründen 2-fach-Belegung erwünscht, Abweichungen sollen begründet werden</t>
    </r>
  </si>
  <si>
    <t>1.1</t>
  </si>
  <si>
    <t>sonstige nicht zuwendungsfähige Kosten</t>
  </si>
  <si>
    <t>1.2</t>
  </si>
  <si>
    <t>1.3</t>
  </si>
  <si>
    <t>1.4</t>
  </si>
  <si>
    <t>demnach grundsätzlich zuwendungsfähige Kosten</t>
  </si>
  <si>
    <t>1.5</t>
  </si>
  <si>
    <t>ggfls Abzug durch Erreichen des Höchstbetrages</t>
  </si>
  <si>
    <t>1.6</t>
  </si>
  <si>
    <t>zuwendungsfähige Kosten (gerundet):</t>
  </si>
  <si>
    <t>Bezeichnung</t>
  </si>
  <si>
    <t>Strecken-länge</t>
  </si>
  <si>
    <t>Kosten pro km</t>
  </si>
  <si>
    <t>Ausführungs-kosten</t>
  </si>
  <si>
    <t xml:space="preserve">Gesamtkosten </t>
  </si>
  <si>
    <t xml:space="preserve">Bezeichnung Tätigkeit </t>
  </si>
  <si>
    <t>km</t>
  </si>
  <si>
    <t>€</t>
  </si>
  <si>
    <t>anrechenbare (zuwendungsfähige) Kosten</t>
  </si>
  <si>
    <t>messtechnische Erfassung</t>
  </si>
  <si>
    <t xml:space="preserve">visuelle Erfassung </t>
  </si>
  <si>
    <t>Zwischensumme</t>
  </si>
  <si>
    <t>Übergabe und Übernahme der Daten (Pauschale)</t>
  </si>
  <si>
    <t>Zustandsbewertung</t>
  </si>
  <si>
    <t>Summe anrechenbare (zuwendungsfähige) Kosten (gerundet)</t>
  </si>
  <si>
    <t>nicht zuwendungsfähige Kosten</t>
  </si>
  <si>
    <t>Straßenbankdaten (Flächenmodell, Knoten-Kanten-Modell)</t>
  </si>
  <si>
    <t xml:space="preserve">Projektsteuerung </t>
  </si>
  <si>
    <t>Qualitätssicherung (punktuell oder gesamt)</t>
  </si>
  <si>
    <t>Summe nicht zuwendungsfähige Kosten (gerundet)</t>
  </si>
  <si>
    <t>Gesamtkosten (gerundet)</t>
  </si>
  <si>
    <t xml:space="preserve">Maximal zuwendungsfähige Kosten </t>
  </si>
  <si>
    <t>EUR</t>
  </si>
  <si>
    <t>Maximalwert</t>
  </si>
  <si>
    <t>Maximal 200 € pro km</t>
  </si>
  <si>
    <t>Grunddaten</t>
  </si>
  <si>
    <t>Ist eine andere Kommune an der Entwicklung des Nahmobilitäts-Konzeptes beteiligt?</t>
  </si>
  <si>
    <t>wenn ja: welche Kommune?</t>
  </si>
  <si>
    <t>Anzahl der Einwohner im untersuchten Gebiet</t>
  </si>
  <si>
    <t>(aufgerundet auf volle Tausend)</t>
  </si>
  <si>
    <t>https://statistik.nrw/gesellschaft-und-staat/gebiet-und-bevoelkerung/bevoelkerung/bevoelkerung-nach-gemeinden</t>
  </si>
  <si>
    <t>Kosten</t>
  </si>
  <si>
    <r>
      <t xml:space="preserve">die darauf entfallenden </t>
    </r>
    <r>
      <rPr>
        <b/>
        <sz val="10"/>
        <rFont val="Arial"/>
        <family val="2"/>
      </rPr>
      <t>Anteile aus Beiträgen Dritter</t>
    </r>
  </si>
  <si>
    <t>Höchstbetrag (zuwendungsfähige Kosten)</t>
  </si>
  <si>
    <t>nach Einwohnern:</t>
  </si>
  <si>
    <t>maximal:</t>
  </si>
  <si>
    <t>Zwischensummen Nahmobilitäts-Konzept</t>
  </si>
  <si>
    <t>Kombinierte Antragstellung: Nahmobilitäts-Konzept und Zustandserfassung Radverkehrsnetz</t>
  </si>
  <si>
    <t>Wird mit diesem Antrag auch die Zustandserfassung Radverkehrsnetz beantragt?</t>
  </si>
  <si>
    <t>5.1</t>
  </si>
  <si>
    <t>Gesamtkosten Zustandserfassung</t>
  </si>
  <si>
    <t>5.2</t>
  </si>
  <si>
    <t>5.3</t>
  </si>
  <si>
    <t>5.4</t>
  </si>
  <si>
    <t>5.5</t>
  </si>
  <si>
    <t>5.6</t>
  </si>
  <si>
    <t>5.7</t>
  </si>
  <si>
    <t>Zwischensummen Gesamt</t>
  </si>
  <si>
    <t>6.1</t>
  </si>
  <si>
    <t>6.2</t>
  </si>
  <si>
    <t>6.3</t>
  </si>
  <si>
    <t>Kosten, für die eine Zuwendung/ein Zuschuss beantragt wird</t>
  </si>
  <si>
    <t>Teilprojekt</t>
  </si>
  <si>
    <t>Kurzbeschreibung</t>
  </si>
  <si>
    <t>Anzahl</t>
  </si>
  <si>
    <t>Einzelkosten</t>
  </si>
  <si>
    <t>Gesamt</t>
  </si>
  <si>
    <t>Aufteilung der Gesamtkosten</t>
  </si>
  <si>
    <t>zuwendungs-fähige Kosten</t>
  </si>
  <si>
    <t>nicht zuwen-dungsfähige Kosten</t>
  </si>
  <si>
    <t>Summen</t>
  </si>
  <si>
    <t>Position</t>
  </si>
  <si>
    <t>Betrag</t>
  </si>
  <si>
    <t>Übertrag in
Muster 1 - AGFS</t>
  </si>
  <si>
    <t>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</si>
</sst>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_-;\-* #,##0\ _€_-;_-* &quot;-&quot;\ _€_-;_-@_-"/>
    <numFmt numFmtId="44" formatCode="_-* #,##0.00\ &quot;€&quot;_-;\-* #,##0.00\ &quot;€&quot;_-;_-* &quot;-&quot;??\ &quot;€&quot;_-;_-@_-"/>
    <numFmt numFmtId="43" formatCode="_-* #,##0.00\ _€_-;\-* #,##0.00\ _€_-;_-* &quot;-&quot;??\ _€_-;_-@_-"/>
    <numFmt numFmtId="164" formatCode="_-* #,##0.00_-;\-* #,##0.00_-;_-* &quot;-&quot;??_-;_-@_-"/>
    <numFmt numFmtId="165" formatCode="_-* #,##0.00\ _D_M_-;\-* #,##0.00\ _D_M_-;_-* &quot;-&quot;??\ _D_M_-;_-@_-"/>
    <numFmt numFmtId="166" formatCode="_-* #,##0.00_ \€_-;\-* #,##0.00_ \€_-;_-* &quot;-&quot;??_ \€_-;_-@_-"/>
    <numFmt numFmtId="167" formatCode="_-* #,##0\ _D_M_-;\-* #,##0\ _D_M_-;_-* &quot;-&quot;??\ _D_M_-;_-@_-"/>
    <numFmt numFmtId="168" formatCode="#,##0.00\ _€"/>
    <numFmt numFmtId="169" formatCode="#,##0\ &quot;€&quot;"/>
    <numFmt numFmtId="170" formatCode="_-* #,##0_-;\-* #,##0_-;_-* &quot;-&quot;??_-;_-@_-"/>
    <numFmt numFmtId="171" formatCode="_-* #,##0\ &quot;€&quot;_-;\-* #,##0\ &quot;€&quot;_-;_-* &quot;-&quot;??\ &quot;€&quot;_-;_-@_-"/>
    <numFmt numFmtId="172" formatCode="#,#00.00"/>
  </numFmts>
  <fonts count="3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Calibri"/>
      <family val="2"/>
      <scheme val="minor"/>
    </font>
    <font>
      <b/>
      <sz val="11"/>
      <name val="Arial"/>
      <family val="2"/>
    </font>
    <font>
      <sz val="10"/>
      <color rgb="FF00B050"/>
      <name val="Arial"/>
      <family val="2"/>
    </font>
    <font>
      <sz val="10"/>
      <name val="Calibri"/>
      <family val="2"/>
      <scheme val="minor"/>
    </font>
    <font>
      <b/>
      <sz val="9"/>
      <name val="Arial"/>
      <family val="2"/>
    </font>
    <font>
      <sz val="9"/>
      <name val="Arial"/>
      <family val="2"/>
    </font>
    <font>
      <sz val="10"/>
      <name val="Calibri"/>
      <family val="2"/>
    </font>
    <font>
      <b/>
      <i/>
      <sz val="11"/>
      <color theme="1"/>
      <name val="Calibri"/>
      <family val="2"/>
      <scheme val="minor"/>
    </font>
    <font>
      <sz val="9"/>
      <name val="Calibri"/>
      <family val="2"/>
      <scheme val="minor"/>
    </font>
    <font>
      <sz val="11"/>
      <color theme="1"/>
      <name val="Arial"/>
      <family val="2"/>
    </font>
    <font>
      <b/>
      <sz val="11"/>
      <color theme="1"/>
      <name val="Arial"/>
      <family val="2"/>
    </font>
    <font>
      <sz val="11"/>
      <color theme="9" tint="-0.499984740745262"/>
      <name val="Arial"/>
      <family val="2"/>
    </font>
    <font>
      <sz val="9"/>
      <color theme="1"/>
      <name val="Arial"/>
      <family val="2"/>
    </font>
    <font>
      <sz val="11"/>
      <color rgb="FFFF0000"/>
      <name val="Arial"/>
      <family val="2"/>
    </font>
    <font>
      <b/>
      <sz val="11"/>
      <color rgb="FF00B050"/>
      <name val="Arial"/>
      <family val="2"/>
    </font>
    <font>
      <b/>
      <sz val="11"/>
      <color rgb="FFFF0000"/>
      <name val="Arial"/>
      <family val="2"/>
    </font>
    <font>
      <sz val="9"/>
      <color theme="1"/>
      <name val="Calibri"/>
      <family val="2"/>
      <scheme val="minor"/>
    </font>
    <font>
      <u/>
      <sz val="11"/>
      <color theme="10"/>
      <name val="Calibri"/>
      <family val="2"/>
      <scheme val="minor"/>
    </font>
    <font>
      <u/>
      <sz val="9"/>
      <color theme="10"/>
      <name val="Calibri"/>
      <family val="2"/>
      <scheme val="minor"/>
    </font>
    <font>
      <b/>
      <sz val="11"/>
      <name val="Calibri"/>
      <family val="2"/>
      <scheme val="minor"/>
    </font>
    <font>
      <b/>
      <sz val="14"/>
      <color theme="1"/>
      <name val="Calibri"/>
      <family val="2"/>
      <scheme val="minor"/>
    </font>
    <font>
      <sz val="14"/>
      <color theme="1"/>
      <name val="Calibri"/>
      <family val="2"/>
      <scheme val="minor"/>
    </font>
    <font>
      <sz val="11"/>
      <name val="Arial"/>
      <family val="2"/>
    </font>
    <font>
      <sz val="11"/>
      <name val="Calibri"/>
      <family val="2"/>
      <scheme val="minor"/>
    </font>
    <font>
      <sz val="10"/>
      <color rgb="FFFF0000"/>
      <name val="Arial"/>
      <family val="2"/>
    </font>
    <font>
      <sz val="8"/>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39997558519241921"/>
        <bgColor indexed="64"/>
      </patternFill>
    </fill>
  </fills>
  <borders count="47">
    <border>
      <left/>
      <right/>
      <top/>
      <bottom/>
      <diagonal/>
    </border>
    <border>
      <left/>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ashed">
        <color auto="1"/>
      </bottom>
      <diagonal/>
    </border>
    <border>
      <left/>
      <right/>
      <top style="dashed">
        <color auto="1"/>
      </top>
      <bottom style="dashed">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theme="0"/>
      </right>
      <top/>
      <bottom/>
      <diagonal/>
    </border>
    <border>
      <left style="medium">
        <color theme="0"/>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dashed">
        <color auto="1"/>
      </bottom>
      <diagonal/>
    </border>
    <border>
      <left/>
      <right/>
      <top/>
      <bottom style="dotted">
        <color auto="1"/>
      </bottom>
      <diagonal/>
    </border>
    <border>
      <left style="medium">
        <color indexed="64"/>
      </left>
      <right/>
      <top/>
      <bottom style="dotted">
        <color auto="1"/>
      </bottom>
      <diagonal/>
    </border>
    <border>
      <left/>
      <right/>
      <top style="medium">
        <color indexed="64"/>
      </top>
      <bottom style="dotted">
        <color auto="1"/>
      </bottom>
      <diagonal/>
    </border>
    <border>
      <left style="thick">
        <color theme="0"/>
      </left>
      <right/>
      <top/>
      <bottom/>
      <diagonal/>
    </border>
    <border>
      <left style="thick">
        <color theme="0"/>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7">
    <xf numFmtId="0" fontId="0" fillId="0" borderId="0"/>
    <xf numFmtId="9" fontId="1" fillId="0" borderId="0" applyFont="0" applyFill="0" applyBorder="0" applyAlignment="0" applyProtection="0"/>
    <xf numFmtId="0" fontId="3" fillId="0" borderId="0"/>
    <xf numFmtId="165"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22" fillId="0" borderId="0" applyNumberFormat="0" applyFill="0" applyBorder="0" applyAlignment="0" applyProtection="0"/>
  </cellStyleXfs>
  <cellXfs count="339">
    <xf numFmtId="0" fontId="0" fillId="0" borderId="0" xfId="0"/>
    <xf numFmtId="166" fontId="3" fillId="0" borderId="0" xfId="3" applyNumberFormat="1" applyAlignment="1">
      <alignment horizontal="center" vertical="center" wrapText="1"/>
    </xf>
    <xf numFmtId="0" fontId="2" fillId="0" borderId="0" xfId="0" applyFont="1"/>
    <xf numFmtId="9" fontId="3" fillId="0" borderId="0" xfId="2" applyNumberFormat="1" applyAlignment="1">
      <alignment vertical="center"/>
    </xf>
    <xf numFmtId="0" fontId="12" fillId="0" borderId="6" xfId="0" applyFont="1" applyBorder="1"/>
    <xf numFmtId="9" fontId="0" fillId="0" borderId="0" xfId="1" applyFont="1"/>
    <xf numFmtId="14" fontId="4" fillId="2" borderId="14" xfId="2" applyNumberFormat="1" applyFont="1" applyFill="1" applyBorder="1" applyAlignment="1" applyProtection="1">
      <alignment horizontal="left" vertical="top"/>
      <protection locked="0"/>
    </xf>
    <xf numFmtId="0" fontId="4" fillId="2" borderId="15" xfId="2" applyFont="1" applyFill="1" applyBorder="1" applyAlignment="1" applyProtection="1">
      <alignment horizontal="left" vertical="center"/>
      <protection locked="0"/>
    </xf>
    <xf numFmtId="0" fontId="14" fillId="2" borderId="22" xfId="0" applyFont="1" applyFill="1" applyBorder="1" applyAlignment="1" applyProtection="1">
      <alignment vertical="center"/>
      <protection locked="0"/>
    </xf>
    <xf numFmtId="0" fontId="14" fillId="2" borderId="22" xfId="0" applyFont="1" applyFill="1" applyBorder="1" applyAlignment="1" applyProtection="1">
      <alignment horizontal="center" vertical="center"/>
      <protection locked="0"/>
    </xf>
    <xf numFmtId="40" fontId="14" fillId="2" borderId="22" xfId="0" applyNumberFormat="1" applyFont="1" applyFill="1" applyBorder="1" applyAlignment="1" applyProtection="1">
      <alignment vertical="center"/>
      <protection locked="0"/>
    </xf>
    <xf numFmtId="40" fontId="3" fillId="2" borderId="18" xfId="3" applyNumberFormat="1" applyFill="1" applyBorder="1" applyAlignment="1" applyProtection="1">
      <alignment vertical="center"/>
      <protection locked="0"/>
    </xf>
    <xf numFmtId="40" fontId="4" fillId="2" borderId="3" xfId="3" applyNumberFormat="1" applyFont="1" applyFill="1" applyBorder="1" applyAlignment="1" applyProtection="1">
      <alignment vertical="center"/>
      <protection locked="0"/>
    </xf>
    <xf numFmtId="43" fontId="4" fillId="2" borderId="3" xfId="3" applyNumberFormat="1" applyFont="1" applyFill="1" applyBorder="1" applyAlignment="1" applyProtection="1">
      <alignment vertical="center"/>
      <protection locked="0"/>
    </xf>
    <xf numFmtId="43" fontId="3" fillId="2" borderId="18" xfId="3" applyNumberFormat="1" applyFill="1" applyBorder="1" applyAlignment="1" applyProtection="1">
      <alignment vertical="center"/>
      <protection locked="0"/>
    </xf>
    <xf numFmtId="43" fontId="3" fillId="0" borderId="0" xfId="3" applyNumberFormat="1" applyAlignment="1">
      <alignment vertical="center"/>
    </xf>
    <xf numFmtId="43" fontId="3" fillId="2" borderId="18" xfId="3" applyNumberFormat="1" applyFill="1" applyBorder="1" applyAlignment="1" applyProtection="1">
      <alignment horizontal="center" vertical="center"/>
      <protection locked="0"/>
    </xf>
    <xf numFmtId="43" fontId="3" fillId="0" borderId="0" xfId="3" applyNumberFormat="1" applyAlignment="1">
      <alignment horizontal="center" vertical="center"/>
    </xf>
    <xf numFmtId="43" fontId="4" fillId="2" borderId="3" xfId="3" applyNumberFormat="1" applyFont="1" applyFill="1" applyBorder="1" applyAlignment="1" applyProtection="1">
      <alignment horizontal="center" vertical="center"/>
      <protection locked="0"/>
    </xf>
    <xf numFmtId="40" fontId="3" fillId="2" borderId="6" xfId="3" applyNumberFormat="1" applyFill="1" applyBorder="1" applyAlignment="1" applyProtection="1">
      <alignment vertical="center"/>
      <protection locked="0"/>
    </xf>
    <xf numFmtId="170" fontId="3" fillId="2" borderId="0" xfId="5" applyNumberFormat="1" applyFont="1" applyFill="1" applyAlignment="1" applyProtection="1">
      <alignment vertical="center"/>
      <protection locked="0"/>
    </xf>
    <xf numFmtId="0" fontId="4" fillId="0" borderId="0" xfId="2" applyFont="1" applyAlignment="1">
      <alignment horizontal="left" vertical="top" wrapText="1"/>
    </xf>
    <xf numFmtId="0" fontId="3" fillId="0" borderId="0" xfId="2" applyAlignment="1">
      <alignment vertical="center"/>
    </xf>
    <xf numFmtId="0" fontId="4" fillId="0" borderId="0" xfId="2" applyFont="1" applyAlignment="1">
      <alignment horizontal="right" vertical="center"/>
    </xf>
    <xf numFmtId="0" fontId="5" fillId="0" borderId="14" xfId="0" applyFont="1" applyBorder="1" applyAlignment="1">
      <alignment horizontal="left"/>
    </xf>
    <xf numFmtId="0" fontId="5" fillId="0" borderId="0" xfId="0" applyFont="1"/>
    <xf numFmtId="0" fontId="4" fillId="0" borderId="0" xfId="2" applyFont="1" applyAlignment="1">
      <alignment vertical="center"/>
    </xf>
    <xf numFmtId="0" fontId="4" fillId="0" borderId="15" xfId="2" applyFont="1" applyBorder="1" applyAlignment="1">
      <alignment vertical="center"/>
    </xf>
    <xf numFmtId="0" fontId="4" fillId="0" borderId="0" xfId="2" applyFont="1" applyAlignment="1">
      <alignment horizontal="center"/>
    </xf>
    <xf numFmtId="0" fontId="6" fillId="0" borderId="0" xfId="2" applyFont="1"/>
    <xf numFmtId="0" fontId="3" fillId="0" borderId="0" xfId="2"/>
    <xf numFmtId="0" fontId="3" fillId="0" borderId="0" xfId="2" applyAlignment="1">
      <alignment horizontal="center"/>
    </xf>
    <xf numFmtId="0" fontId="7" fillId="0" borderId="0" xfId="2" applyFont="1" applyAlignment="1">
      <alignment horizontal="center"/>
    </xf>
    <xf numFmtId="0" fontId="0" fillId="0" borderId="22" xfId="0" applyBorder="1" applyAlignment="1">
      <alignment wrapText="1"/>
    </xf>
    <xf numFmtId="41" fontId="0" fillId="0" borderId="22" xfId="5" applyNumberFormat="1" applyFont="1" applyBorder="1"/>
    <xf numFmtId="0" fontId="2" fillId="0" borderId="1" xfId="0" applyFont="1" applyBorder="1"/>
    <xf numFmtId="41" fontId="2" fillId="0" borderId="1" xfId="5" applyNumberFormat="1" applyFont="1" applyBorder="1"/>
    <xf numFmtId="170" fontId="0" fillId="0" borderId="0" xfId="5" applyNumberFormat="1" applyFont="1"/>
    <xf numFmtId="0" fontId="0" fillId="2" borderId="22" xfId="0" applyFill="1" applyBorder="1" applyProtection="1">
      <protection locked="0"/>
    </xf>
    <xf numFmtId="41" fontId="0" fillId="2" borderId="22" xfId="5" applyNumberFormat="1" applyFont="1" applyFill="1" applyBorder="1" applyProtection="1">
      <protection locked="0"/>
    </xf>
    <xf numFmtId="41" fontId="0" fillId="2" borderId="22" xfId="0" applyNumberFormat="1" applyFill="1" applyBorder="1" applyProtection="1">
      <protection locked="0"/>
    </xf>
    <xf numFmtId="41" fontId="0" fillId="0" borderId="0" xfId="5" applyNumberFormat="1" applyFont="1"/>
    <xf numFmtId="0" fontId="24" fillId="0" borderId="17" xfId="0" applyFont="1" applyBorder="1" applyAlignment="1">
      <alignment horizontal="center"/>
    </xf>
    <xf numFmtId="16" fontId="2" fillId="0" borderId="5" xfId="0" applyNumberFormat="1"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9" xfId="0" applyFont="1" applyBorder="1"/>
    <xf numFmtId="0" fontId="0" fillId="0" borderId="9" xfId="0" applyBorder="1"/>
    <xf numFmtId="41" fontId="0" fillId="0" borderId="9" xfId="5" applyNumberFormat="1" applyFont="1" applyBorder="1"/>
    <xf numFmtId="0" fontId="0" fillId="0" borderId="35" xfId="0" applyBorder="1"/>
    <xf numFmtId="0" fontId="0" fillId="0" borderId="36" xfId="0" applyBorder="1" applyAlignment="1">
      <alignment wrapText="1"/>
    </xf>
    <xf numFmtId="0" fontId="25" fillId="9" borderId="35" xfId="0" applyFont="1" applyFill="1" applyBorder="1"/>
    <xf numFmtId="0" fontId="26" fillId="0" borderId="35" xfId="0" applyFont="1" applyBorder="1"/>
    <xf numFmtId="0" fontId="26" fillId="0" borderId="36" xfId="0" applyFont="1" applyBorder="1" applyAlignment="1">
      <alignment vertical="top" wrapText="1"/>
    </xf>
    <xf numFmtId="0" fontId="25" fillId="5" borderId="35" xfId="0" applyFont="1" applyFill="1" applyBorder="1"/>
    <xf numFmtId="0" fontId="25" fillId="5" borderId="36" xfId="0" applyFont="1" applyFill="1" applyBorder="1" applyAlignment="1">
      <alignment vertical="top" wrapText="1"/>
    </xf>
    <xf numFmtId="0" fontId="25" fillId="7" borderId="35" xfId="0" applyFont="1" applyFill="1" applyBorder="1"/>
    <xf numFmtId="0" fontId="25" fillId="7" borderId="36" xfId="0" applyFont="1" applyFill="1" applyBorder="1" applyAlignment="1">
      <alignment vertical="top" wrapText="1"/>
    </xf>
    <xf numFmtId="0" fontId="25" fillId="8" borderId="35" xfId="0" applyFont="1" applyFill="1" applyBorder="1"/>
    <xf numFmtId="0" fontId="25" fillId="8" borderId="36" xfId="0" applyFont="1" applyFill="1" applyBorder="1" applyAlignment="1">
      <alignment vertical="top" wrapText="1"/>
    </xf>
    <xf numFmtId="0" fontId="25" fillId="10" borderId="35" xfId="0" applyFont="1" applyFill="1" applyBorder="1" applyAlignment="1">
      <alignment vertical="top"/>
    </xf>
    <xf numFmtId="0" fontId="25" fillId="10" borderId="36" xfId="0" applyFont="1" applyFill="1" applyBorder="1" applyAlignment="1">
      <alignment vertical="top" wrapText="1"/>
    </xf>
    <xf numFmtId="0" fontId="26" fillId="0" borderId="36" xfId="0" applyFont="1" applyBorder="1" applyAlignment="1">
      <alignment wrapText="1"/>
    </xf>
    <xf numFmtId="0" fontId="0" fillId="0" borderId="36" xfId="0" applyBorder="1"/>
    <xf numFmtId="0" fontId="0" fillId="0" borderId="21" xfId="0" applyBorder="1"/>
    <xf numFmtId="43" fontId="14" fillId="2" borderId="22" xfId="4" applyNumberFormat="1" applyFont="1" applyFill="1" applyBorder="1" applyAlignment="1" applyProtection="1">
      <alignment horizontal="center" vertical="center"/>
      <protection locked="0"/>
    </xf>
    <xf numFmtId="4" fontId="14" fillId="2" borderId="22" xfId="0" applyNumberFormat="1" applyFont="1" applyFill="1" applyBorder="1" applyAlignment="1" applyProtection="1">
      <alignment horizontal="center" vertical="center"/>
      <protection locked="0"/>
    </xf>
    <xf numFmtId="43" fontId="27" fillId="2" borderId="22" xfId="4" applyNumberFormat="1" applyFont="1" applyFill="1" applyBorder="1" applyAlignment="1" applyProtection="1">
      <alignment horizontal="center" vertical="center"/>
      <protection locked="0"/>
    </xf>
    <xf numFmtId="4" fontId="27" fillId="2" borderId="22" xfId="0" applyNumberFormat="1" applyFont="1" applyFill="1" applyBorder="1" applyAlignment="1" applyProtection="1">
      <alignment horizontal="center" vertical="center"/>
      <protection locked="0"/>
    </xf>
    <xf numFmtId="0" fontId="29" fillId="0" borderId="0" xfId="2" applyFont="1" applyAlignment="1">
      <alignment horizontal="center" vertical="center" wrapText="1"/>
    </xf>
    <xf numFmtId="41" fontId="0" fillId="0" borderId="0" xfId="0" applyNumberFormat="1"/>
    <xf numFmtId="0" fontId="4" fillId="0" borderId="0" xfId="2" applyFont="1" applyAlignment="1">
      <alignment vertical="top" wrapText="1"/>
    </xf>
    <xf numFmtId="0" fontId="0" fillId="0" borderId="22" xfId="0" applyBorder="1" applyAlignment="1">
      <alignment horizontal="center"/>
    </xf>
    <xf numFmtId="0" fontId="14" fillId="2" borderId="23" xfId="0" applyFont="1" applyFill="1" applyBorder="1" applyAlignment="1" applyProtection="1">
      <alignment horizontal="center" vertical="center"/>
      <protection locked="0"/>
    </xf>
    <xf numFmtId="0" fontId="14" fillId="2" borderId="44" xfId="0" applyFont="1" applyFill="1" applyBorder="1" applyAlignment="1" applyProtection="1">
      <alignment horizontal="center" vertical="center"/>
      <protection locked="0"/>
    </xf>
    <xf numFmtId="0" fontId="4" fillId="0" borderId="2" xfId="2" applyFont="1" applyBorder="1" applyAlignment="1">
      <alignment horizontal="center" vertical="center"/>
    </xf>
    <xf numFmtId="43" fontId="3" fillId="0" borderId="4" xfId="3" applyNumberFormat="1" applyBorder="1" applyAlignment="1">
      <alignment horizontal="center" vertical="center"/>
    </xf>
    <xf numFmtId="167" fontId="3" fillId="0" borderId="0" xfId="3" applyNumberFormat="1" applyAlignment="1">
      <alignment horizontal="center" vertical="center"/>
    </xf>
    <xf numFmtId="43" fontId="3" fillId="0" borderId="7" xfId="3" applyNumberFormat="1" applyBorder="1" applyAlignment="1">
      <alignment horizontal="center" vertical="center"/>
    </xf>
    <xf numFmtId="0" fontId="4" fillId="0" borderId="5" xfId="2" applyFont="1" applyBorder="1" applyAlignment="1">
      <alignment horizontal="center" vertical="top" wrapText="1"/>
    </xf>
    <xf numFmtId="0" fontId="4" fillId="0" borderId="5" xfId="2" applyFont="1" applyBorder="1" applyAlignment="1">
      <alignment horizontal="center" vertical="top"/>
    </xf>
    <xf numFmtId="0" fontId="3" fillId="0" borderId="5" xfId="2" applyBorder="1" applyAlignment="1">
      <alignment vertical="center"/>
    </xf>
    <xf numFmtId="43" fontId="3" fillId="0" borderId="7" xfId="3" applyNumberFormat="1" applyBorder="1" applyAlignment="1">
      <alignment vertical="center"/>
    </xf>
    <xf numFmtId="0" fontId="3" fillId="0" borderId="8" xfId="2" applyBorder="1" applyAlignment="1">
      <alignment vertical="center"/>
    </xf>
    <xf numFmtId="43" fontId="4" fillId="0" borderId="9" xfId="3" applyNumberFormat="1" applyFont="1" applyBorder="1" applyAlignment="1">
      <alignment horizontal="center" vertical="center"/>
    </xf>
    <xf numFmtId="43" fontId="4" fillId="0" borderId="10" xfId="3" applyNumberFormat="1" applyFont="1" applyBorder="1" applyAlignment="1">
      <alignment horizontal="center" vertical="center"/>
    </xf>
    <xf numFmtId="0" fontId="3" fillId="0" borderId="0" xfId="2" applyAlignment="1">
      <alignment vertical="center" wrapText="1"/>
    </xf>
    <xf numFmtId="0" fontId="7" fillId="0" borderId="0" xfId="2" applyFont="1" applyAlignment="1">
      <alignment vertical="center" wrapText="1"/>
    </xf>
    <xf numFmtId="167" fontId="3" fillId="0" borderId="0" xfId="3" applyNumberFormat="1" applyAlignment="1">
      <alignment horizontal="center" vertical="center" wrapText="1"/>
    </xf>
    <xf numFmtId="166" fontId="7" fillId="0" borderId="0" xfId="3" applyNumberFormat="1" applyFont="1" applyAlignment="1">
      <alignment horizontal="center" vertical="center" wrapText="1"/>
    </xf>
    <xf numFmtId="167" fontId="3" fillId="0" borderId="4" xfId="3" applyNumberFormat="1" applyBorder="1" applyAlignment="1">
      <alignment horizontal="center" vertical="center"/>
    </xf>
    <xf numFmtId="167" fontId="3" fillId="0" borderId="7" xfId="3" applyNumberFormat="1" applyBorder="1" applyAlignment="1">
      <alignment horizontal="center" vertical="center"/>
    </xf>
    <xf numFmtId="167" fontId="3" fillId="0" borderId="7" xfId="3" applyNumberFormat="1" applyBorder="1" applyAlignment="1">
      <alignment horizontal="center" vertical="center" wrapText="1"/>
    </xf>
    <xf numFmtId="40" fontId="3" fillId="0" borderId="7" xfId="3" applyNumberFormat="1" applyBorder="1" applyAlignment="1">
      <alignment vertical="center" wrapText="1"/>
    </xf>
    <xf numFmtId="43" fontId="4" fillId="0" borderId="9" xfId="3" applyNumberFormat="1" applyFont="1" applyBorder="1" applyAlignment="1">
      <alignment vertical="center"/>
    </xf>
    <xf numFmtId="43" fontId="4" fillId="0" borderId="10" xfId="3" applyNumberFormat="1" applyFont="1" applyBorder="1" applyAlignment="1">
      <alignment vertical="center"/>
    </xf>
    <xf numFmtId="0" fontId="4" fillId="0" borderId="0" xfId="2" applyFont="1" applyAlignment="1">
      <alignment horizontal="left" vertical="center" wrapText="1"/>
    </xf>
    <xf numFmtId="16" fontId="4" fillId="0" borderId="2" xfId="2" quotePrefix="1" applyNumberFormat="1" applyFont="1" applyBorder="1" applyAlignment="1">
      <alignment horizontal="center" vertical="center"/>
    </xf>
    <xf numFmtId="0" fontId="4" fillId="0" borderId="3" xfId="2" applyFont="1" applyBorder="1" applyAlignment="1">
      <alignment horizontal="left" vertical="center"/>
    </xf>
    <xf numFmtId="0" fontId="9" fillId="0" borderId="3" xfId="2" applyFont="1" applyBorder="1" applyAlignment="1">
      <alignment vertical="center"/>
    </xf>
    <xf numFmtId="167" fontId="10" fillId="0" borderId="3" xfId="3" applyNumberFormat="1" applyFont="1" applyBorder="1" applyAlignment="1">
      <alignment horizontal="center" vertical="center"/>
    </xf>
    <xf numFmtId="167" fontId="3" fillId="0" borderId="3" xfId="3" applyNumberFormat="1" applyBorder="1" applyAlignment="1">
      <alignment horizontal="center" vertical="center"/>
    </xf>
    <xf numFmtId="43" fontId="4" fillId="0" borderId="4" xfId="3" applyNumberFormat="1" applyFont="1" applyBorder="1" applyAlignment="1">
      <alignment vertical="center"/>
    </xf>
    <xf numFmtId="16" fontId="3" fillId="0" borderId="5" xfId="2" quotePrefix="1" applyNumberFormat="1" applyBorder="1" applyAlignment="1">
      <alignment horizontal="center" vertical="center"/>
    </xf>
    <xf numFmtId="0" fontId="10" fillId="0" borderId="0" xfId="2" applyFont="1" applyAlignment="1">
      <alignment vertical="center"/>
    </xf>
    <xf numFmtId="0" fontId="9" fillId="0" borderId="0" xfId="2" applyFont="1" applyAlignment="1">
      <alignment vertical="center"/>
    </xf>
    <xf numFmtId="43" fontId="4" fillId="0" borderId="7" xfId="3" applyNumberFormat="1" applyFont="1" applyBorder="1" applyAlignment="1">
      <alignment vertical="center"/>
    </xf>
    <xf numFmtId="0" fontId="3" fillId="0" borderId="5" xfId="2" quotePrefix="1" applyBorder="1" applyAlignment="1">
      <alignment horizontal="center" vertical="center"/>
    </xf>
    <xf numFmtId="0" fontId="3" fillId="0" borderId="0" xfId="2" applyAlignment="1">
      <alignment horizontal="left" vertical="center"/>
    </xf>
    <xf numFmtId="167" fontId="10" fillId="0" borderId="0" xfId="3" applyNumberFormat="1" applyFont="1" applyAlignment="1">
      <alignment horizontal="center" vertical="center"/>
    </xf>
    <xf numFmtId="0" fontId="3" fillId="0" borderId="8" xfId="2" quotePrefix="1" applyBorder="1" applyAlignment="1">
      <alignment horizontal="center" vertical="center"/>
    </xf>
    <xf numFmtId="0" fontId="10" fillId="0" borderId="9" xfId="2" applyFont="1" applyBorder="1" applyAlignment="1">
      <alignment vertical="center"/>
    </xf>
    <xf numFmtId="0" fontId="9" fillId="0" borderId="9" xfId="2" applyFont="1" applyBorder="1" applyAlignment="1">
      <alignment vertical="center"/>
    </xf>
    <xf numFmtId="167" fontId="10" fillId="0" borderId="9" xfId="3" applyNumberFormat="1" applyFont="1" applyBorder="1" applyAlignment="1">
      <alignment horizontal="center" vertical="center"/>
    </xf>
    <xf numFmtId="167" fontId="3" fillId="0" borderId="9" xfId="3" applyNumberFormat="1" applyBorder="1" applyAlignment="1">
      <alignment horizontal="center" vertical="center"/>
    </xf>
    <xf numFmtId="0" fontId="4" fillId="0" borderId="9" xfId="2" applyFont="1" applyBorder="1" applyAlignment="1">
      <alignment horizontal="center" vertical="center"/>
    </xf>
    <xf numFmtId="0" fontId="0" fillId="0" borderId="5" xfId="0" applyBorder="1" applyAlignment="1">
      <alignment horizontal="center"/>
    </xf>
    <xf numFmtId="0" fontId="0" fillId="0" borderId="8" xfId="0" applyBorder="1" applyAlignment="1">
      <alignment horizontal="center"/>
    </xf>
    <xf numFmtId="0" fontId="3" fillId="0" borderId="11" xfId="2" applyBorder="1"/>
    <xf numFmtId="0" fontId="3" fillId="0" borderId="17" xfId="2" applyBorder="1"/>
    <xf numFmtId="43" fontId="3" fillId="0" borderId="12" xfId="2" applyNumberFormat="1" applyBorder="1"/>
    <xf numFmtId="0" fontId="4" fillId="0" borderId="16" xfId="2" applyFont="1" applyBorder="1" applyAlignment="1">
      <alignment horizontal="center" vertical="center"/>
    </xf>
    <xf numFmtId="0" fontId="9" fillId="0" borderId="17" xfId="2" applyFont="1" applyBorder="1" applyAlignment="1">
      <alignment vertical="center"/>
    </xf>
    <xf numFmtId="0" fontId="11" fillId="0" borderId="0" xfId="2" applyFont="1"/>
    <xf numFmtId="43" fontId="3" fillId="2" borderId="7" xfId="3" applyNumberFormat="1" applyFill="1" applyBorder="1" applyAlignment="1" applyProtection="1">
      <alignment horizontal="center" vertical="center" wrapText="1"/>
      <protection locked="0"/>
    </xf>
    <xf numFmtId="40" fontId="4" fillId="0" borderId="12" xfId="2" applyNumberFormat="1" applyFont="1" applyBorder="1" applyAlignment="1">
      <alignment vertical="center"/>
    </xf>
    <xf numFmtId="43" fontId="4" fillId="0" borderId="3" xfId="3" applyNumberFormat="1" applyFont="1" applyBorder="1" applyAlignment="1">
      <alignment vertical="center"/>
    </xf>
    <xf numFmtId="43" fontId="3" fillId="0" borderId="18" xfId="3" applyNumberFormat="1" applyBorder="1" applyAlignment="1">
      <alignment vertical="center"/>
    </xf>
    <xf numFmtId="40" fontId="3" fillId="0" borderId="0" xfId="3" applyNumberFormat="1" applyAlignment="1">
      <alignment vertical="center"/>
    </xf>
    <xf numFmtId="40" fontId="3" fillId="0" borderId="7" xfId="3" applyNumberFormat="1" applyBorder="1" applyAlignment="1">
      <alignment vertical="center"/>
    </xf>
    <xf numFmtId="40" fontId="3" fillId="0" borderId="0" xfId="3" applyNumberFormat="1" applyAlignment="1">
      <alignment vertical="center" wrapText="1"/>
    </xf>
    <xf numFmtId="0" fontId="4" fillId="0" borderId="11" xfId="2" applyFont="1" applyBorder="1" applyAlignment="1">
      <alignment horizontal="center" vertical="center"/>
    </xf>
    <xf numFmtId="0" fontId="4" fillId="0" borderId="11" xfId="2" applyFont="1" applyBorder="1" applyAlignment="1">
      <alignment horizontal="left" vertical="center"/>
    </xf>
    <xf numFmtId="0" fontId="9" fillId="0" borderId="11" xfId="2" applyFont="1" applyBorder="1" applyAlignment="1">
      <alignment vertical="center"/>
    </xf>
    <xf numFmtId="167" fontId="10" fillId="0" borderId="11" xfId="3" applyNumberFormat="1" applyFont="1" applyBorder="1" applyAlignment="1">
      <alignment horizontal="center" vertical="center"/>
    </xf>
    <xf numFmtId="167" fontId="3" fillId="0" borderId="11" xfId="3" applyNumberFormat="1" applyBorder="1" applyAlignment="1">
      <alignment horizontal="center" vertical="center"/>
    </xf>
    <xf numFmtId="43" fontId="4" fillId="0" borderId="11" xfId="3" applyNumberFormat="1" applyFont="1" applyBorder="1" applyAlignment="1">
      <alignment horizontal="center" vertical="center"/>
    </xf>
    <xf numFmtId="0" fontId="3" fillId="0" borderId="9" xfId="2" applyBorder="1" applyAlignment="1">
      <alignment horizontal="left" vertical="center"/>
    </xf>
    <xf numFmtId="0" fontId="3" fillId="0" borderId="9" xfId="2" applyBorder="1" applyAlignment="1">
      <alignment vertical="center"/>
    </xf>
    <xf numFmtId="0" fontId="0" fillId="0" borderId="0" xfId="0" applyAlignment="1">
      <alignment horizontal="center"/>
    </xf>
    <xf numFmtId="0" fontId="3" fillId="0" borderId="0" xfId="2" applyAlignment="1">
      <alignment horizontal="left" vertical="center" wrapText="1"/>
    </xf>
    <xf numFmtId="9" fontId="0" fillId="0" borderId="0" xfId="1" applyFont="1" applyAlignment="1">
      <alignment horizontal="center"/>
    </xf>
    <xf numFmtId="0" fontId="14" fillId="0" borderId="0" xfId="0" applyFont="1"/>
    <xf numFmtId="0" fontId="14" fillId="4" borderId="22" xfId="0" applyFont="1" applyFill="1" applyBorder="1" applyAlignment="1">
      <alignment horizontal="center" vertical="center"/>
    </xf>
    <xf numFmtId="0" fontId="14" fillId="4" borderId="22" xfId="0" applyFont="1" applyFill="1" applyBorder="1" applyAlignment="1">
      <alignment horizontal="center" textRotation="90" wrapText="1"/>
    </xf>
    <xf numFmtId="0" fontId="14" fillId="3" borderId="22" xfId="0" applyFont="1" applyFill="1" applyBorder="1" applyAlignment="1">
      <alignment horizontal="center" textRotation="90" wrapText="1"/>
    </xf>
    <xf numFmtId="0" fontId="14" fillId="3" borderId="23" xfId="0" applyFont="1" applyFill="1" applyBorder="1" applyAlignment="1">
      <alignment horizontal="center" textRotation="90" wrapText="1"/>
    </xf>
    <xf numFmtId="0" fontId="14" fillId="5" borderId="22" xfId="0" applyFont="1" applyFill="1" applyBorder="1" applyAlignment="1">
      <alignment horizontal="center" vertical="center" wrapText="1"/>
    </xf>
    <xf numFmtId="0" fontId="14" fillId="6" borderId="22" xfId="0" applyFont="1" applyFill="1" applyBorder="1" applyAlignment="1">
      <alignment horizontal="center" vertical="center" wrapText="1"/>
    </xf>
    <xf numFmtId="171" fontId="14" fillId="3" borderId="23" xfId="4" applyNumberFormat="1" applyFont="1" applyFill="1" applyBorder="1" applyAlignment="1">
      <alignment horizontal="center" wrapText="1"/>
    </xf>
    <xf numFmtId="169" fontId="27" fillId="11" borderId="44"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4" fillId="0" borderId="43" xfId="0" applyFont="1" applyBorder="1"/>
    <xf numFmtId="9" fontId="17" fillId="0" borderId="0" xfId="0" applyNumberFormat="1" applyFont="1" applyAlignment="1">
      <alignment horizontal="center" vertical="center"/>
    </xf>
    <xf numFmtId="0" fontId="14" fillId="0" borderId="22" xfId="0" applyFont="1" applyBorder="1" applyAlignment="1">
      <alignment horizontal="center" vertical="center"/>
    </xf>
    <xf numFmtId="40" fontId="14" fillId="0" borderId="22" xfId="0" applyNumberFormat="1" applyFont="1" applyBorder="1" applyAlignment="1">
      <alignment vertical="center"/>
    </xf>
    <xf numFmtId="40" fontId="14" fillId="0" borderId="22" xfId="0" applyNumberFormat="1" applyFont="1" applyBorder="1" applyAlignment="1">
      <alignment horizontal="center" vertical="center"/>
    </xf>
    <xf numFmtId="0" fontId="0" fillId="0" borderId="0" xfId="0" applyAlignment="1">
      <alignment vertical="center"/>
    </xf>
    <xf numFmtId="40" fontId="14" fillId="0" borderId="0" xfId="0" applyNumberFormat="1" applyFont="1"/>
    <xf numFmtId="40" fontId="0" fillId="0" borderId="0" xfId="0" applyNumberFormat="1"/>
    <xf numFmtId="0" fontId="14" fillId="0" borderId="0" xfId="0" applyFont="1" applyAlignment="1">
      <alignment horizontal="center"/>
    </xf>
    <xf numFmtId="0" fontId="15" fillId="4" borderId="22" xfId="0" applyFont="1" applyFill="1" applyBorder="1" applyAlignment="1">
      <alignment horizontal="center"/>
    </xf>
    <xf numFmtId="0" fontId="15" fillId="4" borderId="23" xfId="0" applyFont="1" applyFill="1" applyBorder="1" applyAlignment="1">
      <alignment horizontal="center"/>
    </xf>
    <xf numFmtId="0" fontId="15" fillId="4" borderId="44" xfId="0" applyFont="1" applyFill="1" applyBorder="1" applyAlignment="1">
      <alignment horizontal="center"/>
    </xf>
    <xf numFmtId="40" fontId="15" fillId="4" borderId="22" xfId="0" applyNumberFormat="1" applyFont="1" applyFill="1" applyBorder="1" applyAlignment="1">
      <alignment vertical="center"/>
    </xf>
    <xf numFmtId="40" fontId="15" fillId="4" borderId="22" xfId="0" applyNumberFormat="1" applyFont="1" applyFill="1" applyBorder="1" applyAlignment="1">
      <alignment horizontal="center" vertical="center"/>
    </xf>
    <xf numFmtId="0" fontId="14" fillId="0" borderId="0" xfId="0" quotePrefix="1" applyFont="1"/>
    <xf numFmtId="0" fontId="0" fillId="0" borderId="43" xfId="0" applyBorder="1"/>
    <xf numFmtId="168" fontId="4" fillId="0" borderId="3" xfId="3" applyNumberFormat="1" applyFont="1" applyBorder="1" applyAlignment="1">
      <alignment horizontal="right" vertical="center"/>
    </xf>
    <xf numFmtId="40" fontId="3" fillId="0" borderId="4" xfId="3" applyNumberFormat="1" applyBorder="1" applyAlignment="1">
      <alignment horizontal="right" vertical="center"/>
    </xf>
    <xf numFmtId="40" fontId="3" fillId="0" borderId="0" xfId="3" applyNumberFormat="1" applyAlignment="1">
      <alignment horizontal="right" vertical="center"/>
    </xf>
    <xf numFmtId="40" fontId="3" fillId="0" borderId="7" xfId="3" applyNumberFormat="1" applyBorder="1" applyAlignment="1">
      <alignment horizontal="right" vertical="center"/>
    </xf>
    <xf numFmtId="16" fontId="4" fillId="0" borderId="5" xfId="2" quotePrefix="1" applyNumberFormat="1" applyFont="1" applyBorder="1" applyAlignment="1">
      <alignment horizontal="center" vertical="top"/>
    </xf>
    <xf numFmtId="168" fontId="3" fillId="0" borderId="18" xfId="3" applyNumberFormat="1" applyBorder="1" applyAlignment="1">
      <alignment horizontal="right" vertical="center"/>
    </xf>
    <xf numFmtId="40" fontId="3" fillId="0" borderId="40" xfId="3" applyNumberFormat="1" applyBorder="1" applyAlignment="1">
      <alignment horizontal="right" vertical="center" wrapText="1"/>
    </xf>
    <xf numFmtId="40" fontId="3" fillId="0" borderId="7" xfId="3" applyNumberFormat="1" applyBorder="1" applyAlignment="1">
      <alignment horizontal="right" vertical="center" wrapText="1"/>
    </xf>
    <xf numFmtId="168" fontId="3" fillId="0" borderId="40" xfId="3" applyNumberFormat="1" applyBorder="1" applyAlignment="1">
      <alignment horizontal="right" vertical="center"/>
    </xf>
    <xf numFmtId="168" fontId="3" fillId="0" borderId="7" xfId="3" applyNumberFormat="1" applyBorder="1" applyAlignment="1">
      <alignment horizontal="right" vertical="center"/>
    </xf>
    <xf numFmtId="168" fontId="3" fillId="0" borderId="40" xfId="4" applyNumberFormat="1" applyFont="1" applyBorder="1" applyAlignment="1">
      <alignment horizontal="right" vertical="center"/>
    </xf>
    <xf numFmtId="168" fontId="3" fillId="0" borderId="7" xfId="4" applyNumberFormat="1" applyFont="1" applyBorder="1" applyAlignment="1">
      <alignment horizontal="right" vertical="center"/>
    </xf>
    <xf numFmtId="0" fontId="4" fillId="0" borderId="9" xfId="2" applyFont="1" applyBorder="1" applyAlignment="1">
      <alignment vertical="center"/>
    </xf>
    <xf numFmtId="168" fontId="3" fillId="0" borderId="9" xfId="4" applyNumberFormat="1" applyFont="1" applyBorder="1" applyAlignment="1">
      <alignment horizontal="right" vertical="center"/>
    </xf>
    <xf numFmtId="0" fontId="4" fillId="0" borderId="37" xfId="2" quotePrefix="1" applyFont="1" applyBorder="1" applyAlignment="1">
      <alignment horizontal="center" vertical="top"/>
    </xf>
    <xf numFmtId="168" fontId="3" fillId="0" borderId="39" xfId="3" applyNumberFormat="1" applyBorder="1" applyAlignment="1">
      <alignment horizontal="right" vertical="center"/>
    </xf>
    <xf numFmtId="168" fontId="3" fillId="0" borderId="42" xfId="3" applyNumberFormat="1" applyBorder="1" applyAlignment="1">
      <alignment horizontal="right" vertical="center"/>
    </xf>
    <xf numFmtId="168" fontId="3" fillId="0" borderId="38" xfId="3" applyNumberFormat="1" applyBorder="1" applyAlignment="1">
      <alignment horizontal="right" vertical="center"/>
    </xf>
    <xf numFmtId="168" fontId="4" fillId="0" borderId="9" xfId="4" applyNumberFormat="1" applyFont="1" applyBorder="1" applyAlignment="1">
      <alignment horizontal="right" vertical="center"/>
    </xf>
    <xf numFmtId="0" fontId="14" fillId="4" borderId="22" xfId="0" applyFont="1" applyFill="1" applyBorder="1" applyAlignment="1">
      <alignment horizontal="center" vertical="center" wrapText="1"/>
    </xf>
    <xf numFmtId="0" fontId="14" fillId="0" borderId="20" xfId="0" applyFont="1" applyBorder="1" applyAlignment="1">
      <alignment horizontal="center" vertical="center"/>
    </xf>
    <xf numFmtId="0" fontId="16" fillId="0" borderId="21" xfId="0" applyFont="1" applyBorder="1" applyAlignment="1">
      <alignment horizontal="left" vertical="center"/>
    </xf>
    <xf numFmtId="0" fontId="16" fillId="0" borderId="21" xfId="0" applyFont="1" applyBorder="1" applyAlignment="1">
      <alignment horizontal="center" vertical="center" wrapText="1"/>
    </xf>
    <xf numFmtId="0" fontId="14" fillId="0" borderId="22" xfId="0" applyFont="1" applyBorder="1" applyAlignment="1">
      <alignment vertical="center"/>
    </xf>
    <xf numFmtId="43" fontId="14" fillId="0" borderId="22" xfId="4" applyNumberFormat="1" applyFont="1" applyBorder="1" applyAlignment="1">
      <alignment horizontal="center" vertical="center"/>
    </xf>
    <xf numFmtId="43" fontId="6" fillId="0" borderId="27" xfId="0" applyNumberFormat="1" applyFont="1" applyBorder="1"/>
    <xf numFmtId="43" fontId="6" fillId="0" borderId="32" xfId="0" applyNumberFormat="1" applyFont="1" applyBorder="1"/>
    <xf numFmtId="4" fontId="15" fillId="4" borderId="30" xfId="0" applyNumberFormat="1" applyFont="1" applyFill="1" applyBorder="1" applyAlignment="1">
      <alignment horizontal="center"/>
    </xf>
    <xf numFmtId="43" fontId="6" fillId="0" borderId="0" xfId="0" applyNumberFormat="1" applyFont="1"/>
    <xf numFmtId="43" fontId="6" fillId="0" borderId="26" xfId="0" applyNumberFormat="1" applyFont="1" applyBorder="1"/>
    <xf numFmtId="4" fontId="15" fillId="4" borderId="22" xfId="0" applyNumberFormat="1" applyFont="1" applyFill="1" applyBorder="1" applyAlignment="1">
      <alignment horizontal="center"/>
    </xf>
    <xf numFmtId="4" fontId="27" fillId="0" borderId="22" xfId="0" applyNumberFormat="1" applyFont="1" applyBorder="1" applyAlignment="1">
      <alignment horizontal="center" vertical="center"/>
    </xf>
    <xf numFmtId="43" fontId="27" fillId="0" borderId="22" xfId="4" applyNumberFormat="1" applyFont="1" applyBorder="1" applyAlignment="1">
      <alignment horizontal="center" vertical="center"/>
    </xf>
    <xf numFmtId="0" fontId="28" fillId="0" borderId="22" xfId="0" applyFont="1" applyBorder="1" applyAlignment="1">
      <alignment vertical="center"/>
    </xf>
    <xf numFmtId="43" fontId="0" fillId="0" borderId="0" xfId="0" applyNumberFormat="1"/>
    <xf numFmtId="0" fontId="15" fillId="4" borderId="3" xfId="0" applyFont="1" applyFill="1" applyBorder="1" applyAlignment="1">
      <alignment horizontal="center"/>
    </xf>
    <xf numFmtId="0" fontId="15" fillId="4" borderId="3" xfId="0" applyFont="1" applyFill="1" applyBorder="1"/>
    <xf numFmtId="0" fontId="15" fillId="4" borderId="4" xfId="0" applyFont="1" applyFill="1" applyBorder="1"/>
    <xf numFmtId="4" fontId="14" fillId="0" borderId="9" xfId="0" applyNumberFormat="1" applyFont="1" applyBorder="1" applyAlignment="1">
      <alignment horizontal="center"/>
    </xf>
    <xf numFmtId="43" fontId="14" fillId="0" borderId="9" xfId="4" applyNumberFormat="1" applyFont="1" applyBorder="1" applyAlignment="1">
      <alignment horizontal="center"/>
    </xf>
    <xf numFmtId="43" fontId="6" fillId="0" borderId="9" xfId="0" applyNumberFormat="1" applyFont="1" applyBorder="1" applyAlignment="1">
      <alignment horizontal="center" vertical="center"/>
    </xf>
    <xf numFmtId="43" fontId="6" fillId="0" borderId="10" xfId="0" applyNumberFormat="1" applyFont="1" applyBorder="1"/>
    <xf numFmtId="43" fontId="28" fillId="2" borderId="22" xfId="4" applyNumberFormat="1" applyFont="1" applyFill="1" applyBorder="1" applyAlignment="1" applyProtection="1">
      <alignment vertical="center"/>
      <protection locked="0"/>
    </xf>
    <xf numFmtId="0" fontId="3" fillId="0" borderId="7" xfId="2" applyBorder="1" applyAlignment="1">
      <alignment horizontal="left" vertical="center" wrapText="1"/>
    </xf>
    <xf numFmtId="0" fontId="3" fillId="0" borderId="0" xfId="0" applyFont="1" applyAlignment="1">
      <alignment horizontal="right" vertical="center" wrapText="1"/>
    </xf>
    <xf numFmtId="0" fontId="8" fillId="0" borderId="0" xfId="0" applyFont="1" applyAlignment="1">
      <alignment horizontal="left" vertical="center" wrapText="1"/>
    </xf>
    <xf numFmtId="0" fontId="4" fillId="0" borderId="5" xfId="2" applyFont="1" applyBorder="1" applyAlignment="1">
      <alignment horizontal="center" vertical="center"/>
    </xf>
    <xf numFmtId="43" fontId="10" fillId="0" borderId="0" xfId="3" applyNumberFormat="1" applyFont="1" applyAlignment="1">
      <alignment horizontal="left" vertical="center"/>
    </xf>
    <xf numFmtId="0" fontId="4" fillId="0" borderId="33" xfId="2" applyFont="1" applyBorder="1" applyAlignment="1">
      <alignment horizontal="center" vertical="top"/>
    </xf>
    <xf numFmtId="167" fontId="3" fillId="0" borderId="6" xfId="3" applyNumberFormat="1" applyBorder="1" applyAlignment="1">
      <alignment horizontal="center" vertical="center"/>
    </xf>
    <xf numFmtId="167" fontId="3" fillId="0" borderId="34" xfId="3" applyNumberFormat="1" applyBorder="1" applyAlignment="1">
      <alignment horizontal="center" vertical="center" wrapText="1"/>
    </xf>
    <xf numFmtId="0" fontId="3" fillId="0" borderId="21" xfId="2" applyBorder="1" applyAlignment="1">
      <alignment horizontal="left" vertical="center"/>
    </xf>
    <xf numFmtId="0" fontId="4" fillId="0" borderId="37" xfId="2" applyFont="1" applyBorder="1" applyAlignment="1">
      <alignment horizontal="center"/>
    </xf>
    <xf numFmtId="0" fontId="4" fillId="0" borderId="11" xfId="2" applyFont="1" applyBorder="1"/>
    <xf numFmtId="0" fontId="3" fillId="0" borderId="38" xfId="2" applyBorder="1"/>
    <xf numFmtId="0" fontId="3" fillId="0" borderId="5" xfId="2" applyBorder="1"/>
    <xf numFmtId="0" fontId="3" fillId="0" borderId="33" xfId="2" applyBorder="1"/>
    <xf numFmtId="16" fontId="4" fillId="0" borderId="5" xfId="2" quotePrefix="1" applyNumberFormat="1" applyFont="1" applyBorder="1" applyAlignment="1">
      <alignment horizontal="center" vertical="center"/>
    </xf>
    <xf numFmtId="168" fontId="4" fillId="0" borderId="0" xfId="3" applyNumberFormat="1" applyFont="1" applyAlignment="1">
      <alignment horizontal="right" vertical="center"/>
    </xf>
    <xf numFmtId="0" fontId="4" fillId="0" borderId="41" xfId="2" quotePrefix="1" applyFont="1" applyBorder="1" applyAlignment="1">
      <alignment horizontal="center" vertical="top"/>
    </xf>
    <xf numFmtId="0" fontId="4" fillId="0" borderId="33" xfId="2" quotePrefix="1" applyFont="1" applyBorder="1" applyAlignment="1">
      <alignment horizontal="center" vertical="top"/>
    </xf>
    <xf numFmtId="0" fontId="9" fillId="0" borderId="6" xfId="2" applyFont="1" applyBorder="1" applyAlignment="1">
      <alignment vertical="center"/>
    </xf>
    <xf numFmtId="0" fontId="4" fillId="0" borderId="6" xfId="2" applyFont="1" applyBorder="1" applyAlignment="1">
      <alignment vertical="center"/>
    </xf>
    <xf numFmtId="0" fontId="3" fillId="0" borderId="6" xfId="2" applyBorder="1" applyAlignment="1">
      <alignment vertical="center"/>
    </xf>
    <xf numFmtId="168" fontId="3" fillId="0" borderId="6" xfId="3" applyNumberFormat="1" applyBorder="1" applyAlignment="1">
      <alignment horizontal="right" vertical="center"/>
    </xf>
    <xf numFmtId="168" fontId="3" fillId="0" borderId="34" xfId="3" applyNumberFormat="1" applyBorder="1" applyAlignment="1">
      <alignment horizontal="right" vertical="center"/>
    </xf>
    <xf numFmtId="0" fontId="4" fillId="0" borderId="8" xfId="2" quotePrefix="1" applyFont="1" applyBorder="1" applyAlignment="1">
      <alignment horizontal="center" vertical="top"/>
    </xf>
    <xf numFmtId="168" fontId="3" fillId="0" borderId="9" xfId="3" applyNumberFormat="1" applyBorder="1" applyAlignment="1">
      <alignment horizontal="right" vertical="center"/>
    </xf>
    <xf numFmtId="168" fontId="3" fillId="0" borderId="10" xfId="3" applyNumberFormat="1" applyBorder="1" applyAlignment="1">
      <alignment horizontal="right" vertical="center"/>
    </xf>
    <xf numFmtId="16" fontId="4" fillId="0" borderId="16" xfId="2" quotePrefix="1" applyNumberFormat="1" applyFont="1" applyBorder="1" applyAlignment="1">
      <alignment horizontal="center" vertical="center"/>
    </xf>
    <xf numFmtId="43" fontId="4" fillId="0" borderId="12" xfId="3" applyNumberFormat="1" applyFont="1" applyBorder="1" applyAlignment="1">
      <alignment vertical="center"/>
    </xf>
    <xf numFmtId="0" fontId="3" fillId="2" borderId="0" xfId="2" applyFill="1" applyAlignment="1" applyProtection="1">
      <alignment horizontal="left" vertical="center" wrapText="1"/>
      <protection locked="0"/>
    </xf>
    <xf numFmtId="0" fontId="3" fillId="2" borderId="7" xfId="2" applyFill="1" applyBorder="1" applyAlignment="1" applyProtection="1">
      <alignment horizontal="center" vertical="center" wrapText="1"/>
      <protection locked="0"/>
    </xf>
    <xf numFmtId="0" fontId="0" fillId="2" borderId="22" xfId="0" applyFill="1" applyBorder="1" applyAlignment="1" applyProtection="1">
      <alignment wrapText="1"/>
      <protection locked="0"/>
    </xf>
    <xf numFmtId="0" fontId="0" fillId="2" borderId="26" xfId="0" applyFill="1" applyBorder="1" applyAlignment="1" applyProtection="1">
      <alignment wrapText="1"/>
      <protection locked="0"/>
    </xf>
    <xf numFmtId="0" fontId="3" fillId="0" borderId="9" xfId="2" applyBorder="1" applyAlignment="1">
      <alignment horizontal="left" vertical="center" wrapText="1"/>
    </xf>
    <xf numFmtId="172" fontId="4" fillId="2" borderId="3" xfId="3" applyNumberFormat="1" applyFont="1" applyFill="1" applyBorder="1" applyAlignment="1" applyProtection="1">
      <alignment vertical="center"/>
      <protection locked="0"/>
    </xf>
    <xf numFmtId="0" fontId="21" fillId="2" borderId="0" xfId="0" applyFont="1" applyFill="1" applyAlignment="1" applyProtection="1">
      <alignment horizontal="left"/>
      <protection locked="0"/>
    </xf>
    <xf numFmtId="0" fontId="0" fillId="0" borderId="45" xfId="0" applyBorder="1" applyAlignment="1">
      <alignment horizontal="center"/>
    </xf>
    <xf numFmtId="40" fontId="3" fillId="0" borderId="46" xfId="3" applyNumberFormat="1" applyBorder="1" applyAlignment="1">
      <alignment vertical="center"/>
    </xf>
    <xf numFmtId="0" fontId="4" fillId="0" borderId="17" xfId="2" applyFont="1" applyBorder="1"/>
    <xf numFmtId="0" fontId="5" fillId="0" borderId="21" xfId="0" applyFont="1" applyBorder="1"/>
    <xf numFmtId="9" fontId="0" fillId="0" borderId="21" xfId="1" applyFont="1" applyBorder="1" applyAlignment="1">
      <alignment horizontal="center"/>
    </xf>
    <xf numFmtId="43" fontId="3" fillId="2" borderId="10" xfId="3" applyNumberFormat="1" applyFill="1" applyBorder="1" applyAlignment="1" applyProtection="1">
      <alignment horizontal="center" vertical="center" wrapText="1"/>
      <protection locked="0"/>
    </xf>
    <xf numFmtId="0" fontId="9" fillId="2" borderId="13" xfId="2" applyFont="1" applyFill="1" applyBorder="1" applyAlignment="1" applyProtection="1">
      <alignment horizontal="left" vertical="top" wrapText="1"/>
      <protection locked="0"/>
    </xf>
    <xf numFmtId="0" fontId="26" fillId="0" borderId="0" xfId="0" applyFont="1" applyAlignment="1">
      <alignment vertical="top" wrapText="1"/>
    </xf>
    <xf numFmtId="0" fontId="22" fillId="0" borderId="0" xfId="6" applyAlignment="1" applyProtection="1">
      <alignment horizontal="left"/>
      <protection locked="0"/>
    </xf>
    <xf numFmtId="0" fontId="26" fillId="0" borderId="23" xfId="0" applyFont="1" applyBorder="1" applyAlignment="1">
      <alignment horizontal="left" vertical="top" wrapText="1"/>
    </xf>
    <xf numFmtId="0" fontId="26" fillId="0" borderId="24" xfId="0" applyFont="1" applyBorder="1" applyAlignment="1">
      <alignment horizontal="left" vertical="top" wrapText="1"/>
    </xf>
    <xf numFmtId="0" fontId="26" fillId="0" borderId="25" xfId="0" applyFont="1" applyBorder="1" applyAlignment="1">
      <alignment horizontal="left" vertical="top" wrapText="1"/>
    </xf>
    <xf numFmtId="0" fontId="22" fillId="0" borderId="0" xfId="6" applyAlignment="1">
      <alignment horizontal="left" vertical="center" wrapText="1"/>
    </xf>
    <xf numFmtId="0" fontId="0" fillId="0" borderId="0" xfId="0" applyAlignment="1">
      <alignment vertical="center"/>
    </xf>
    <xf numFmtId="0" fontId="4" fillId="2" borderId="13" xfId="2" applyFont="1" applyFill="1" applyBorder="1" applyAlignment="1" applyProtection="1">
      <alignment horizontal="left" vertical="top" wrapText="1"/>
      <protection locked="0"/>
    </xf>
    <xf numFmtId="0" fontId="4" fillId="0" borderId="3" xfId="2" applyFont="1" applyBorder="1" applyAlignment="1">
      <alignment horizontal="right" vertical="center"/>
    </xf>
    <xf numFmtId="0" fontId="4" fillId="0" borderId="4" xfId="2" applyFont="1" applyBorder="1" applyAlignment="1">
      <alignment horizontal="right" vertical="center"/>
    </xf>
    <xf numFmtId="0" fontId="13" fillId="0" borderId="9" xfId="0" applyFont="1" applyBorder="1" applyAlignment="1">
      <alignment horizontal="right"/>
    </xf>
    <xf numFmtId="0" fontId="9" fillId="0" borderId="17" xfId="2" applyFont="1" applyBorder="1" applyAlignment="1">
      <alignment vertical="center" wrapText="1"/>
    </xf>
    <xf numFmtId="0" fontId="3" fillId="0" borderId="18" xfId="2" applyBorder="1" applyAlignment="1">
      <alignment horizontal="left" vertical="center" wrapText="1"/>
    </xf>
    <xf numFmtId="0" fontId="8" fillId="0" borderId="18" xfId="0" applyFont="1" applyBorder="1" applyAlignment="1">
      <alignment horizontal="left" vertical="center" wrapText="1"/>
    </xf>
    <xf numFmtId="0" fontId="4" fillId="0" borderId="0" xfId="2" applyFont="1" applyAlignment="1">
      <alignment horizontal="left" vertical="center" wrapText="1"/>
    </xf>
    <xf numFmtId="0" fontId="4" fillId="0" borderId="9" xfId="2" applyFont="1" applyBorder="1" applyAlignment="1">
      <alignment horizontal="left" vertical="center" wrapText="1"/>
    </xf>
    <xf numFmtId="0" fontId="4" fillId="0" borderId="3" xfId="2" applyFont="1" applyBorder="1" applyAlignment="1">
      <alignment horizontal="left" vertical="center"/>
    </xf>
    <xf numFmtId="0" fontId="8" fillId="0" borderId="3" xfId="0" applyFont="1" applyBorder="1" applyAlignment="1">
      <alignment horizontal="left" vertical="center"/>
    </xf>
    <xf numFmtId="0" fontId="3" fillId="0" borderId="5" xfId="2" applyBorder="1" applyAlignment="1">
      <alignment horizontal="left" vertical="center"/>
    </xf>
    <xf numFmtId="0" fontId="3" fillId="0" borderId="0" xfId="2" applyAlignment="1">
      <alignment horizontal="left" vertical="center"/>
    </xf>
    <xf numFmtId="0" fontId="4" fillId="0" borderId="18" xfId="2" applyFont="1" applyBorder="1" applyAlignment="1">
      <alignment horizontal="left" vertical="center" wrapText="1"/>
    </xf>
    <xf numFmtId="0" fontId="3" fillId="0" borderId="19" xfId="2" applyBorder="1" applyAlignment="1">
      <alignment horizontal="left" vertical="center" wrapText="1"/>
    </xf>
    <xf numFmtId="0" fontId="4" fillId="2" borderId="0" xfId="2" applyFont="1" applyFill="1" applyAlignment="1" applyProtection="1">
      <alignment horizontal="left" vertical="center" wrapText="1"/>
      <protection locked="0"/>
    </xf>
    <xf numFmtId="0" fontId="4" fillId="0" borderId="0" xfId="2" applyFont="1" applyAlignment="1">
      <alignment vertical="top" wrapText="1"/>
    </xf>
    <xf numFmtId="0" fontId="3" fillId="0" borderId="21" xfId="2" applyBorder="1" applyAlignment="1">
      <alignment horizontal="left" vertical="center" wrapText="1"/>
    </xf>
    <xf numFmtId="0" fontId="14" fillId="4" borderId="23" xfId="0" applyFont="1" applyFill="1" applyBorder="1" applyAlignment="1">
      <alignment horizontal="left" vertical="center"/>
    </xf>
    <xf numFmtId="0" fontId="14" fillId="4" borderId="24" xfId="0" applyFont="1" applyFill="1" applyBorder="1" applyAlignment="1">
      <alignment horizontal="left" vertical="center"/>
    </xf>
    <xf numFmtId="0" fontId="14" fillId="4" borderId="25" xfId="0" applyFont="1" applyFill="1" applyBorder="1" applyAlignment="1">
      <alignment horizontal="left" vertical="center"/>
    </xf>
    <xf numFmtId="0" fontId="15" fillId="3" borderId="23" xfId="0" applyFont="1" applyFill="1" applyBorder="1" applyAlignment="1">
      <alignment horizontal="center" vertical="center"/>
    </xf>
    <xf numFmtId="0" fontId="15" fillId="3" borderId="24" xfId="0" applyFont="1" applyFill="1" applyBorder="1" applyAlignment="1">
      <alignment horizontal="center" vertical="center"/>
    </xf>
    <xf numFmtId="0" fontId="14" fillId="11" borderId="44" xfId="0" applyFont="1" applyFill="1" applyBorder="1" applyAlignment="1">
      <alignment horizontal="center" textRotation="90" wrapText="1"/>
    </xf>
    <xf numFmtId="0" fontId="3" fillId="0" borderId="39" xfId="2" applyBorder="1" applyAlignment="1">
      <alignment horizontal="left" vertical="center"/>
    </xf>
    <xf numFmtId="0" fontId="8" fillId="0" borderId="39" xfId="0" applyFont="1" applyBorder="1" applyAlignment="1">
      <alignment horizontal="left" vertical="center"/>
    </xf>
    <xf numFmtId="0" fontId="14" fillId="0" borderId="0" xfId="0" applyFont="1" applyAlignment="1">
      <alignment horizontal="left"/>
    </xf>
    <xf numFmtId="4" fontId="19" fillId="4" borderId="28" xfId="0" applyNumberFormat="1" applyFont="1" applyFill="1" applyBorder="1" applyAlignment="1">
      <alignment horizontal="left"/>
    </xf>
    <xf numFmtId="4" fontId="19" fillId="4" borderId="29" xfId="0" applyNumberFormat="1" applyFont="1" applyFill="1" applyBorder="1" applyAlignment="1">
      <alignment horizontal="left"/>
    </xf>
    <xf numFmtId="4" fontId="6" fillId="4" borderId="28" xfId="0" applyNumberFormat="1" applyFont="1" applyFill="1" applyBorder="1" applyAlignment="1">
      <alignment horizontal="left"/>
    </xf>
    <xf numFmtId="4" fontId="6" fillId="4" borderId="31" xfId="0" applyNumberFormat="1" applyFont="1" applyFill="1" applyBorder="1" applyAlignment="1">
      <alignment horizontal="left"/>
    </xf>
    <xf numFmtId="4" fontId="6" fillId="4" borderId="29" xfId="0" applyNumberFormat="1" applyFont="1" applyFill="1" applyBorder="1" applyAlignment="1">
      <alignment horizontal="left"/>
    </xf>
    <xf numFmtId="4" fontId="19" fillId="4" borderId="22" xfId="0" applyNumberFormat="1" applyFont="1" applyFill="1" applyBorder="1" applyAlignment="1">
      <alignment horizontal="left"/>
    </xf>
    <xf numFmtId="4" fontId="20" fillId="4" borderId="23" xfId="0" applyNumberFormat="1" applyFont="1" applyFill="1" applyBorder="1" applyAlignment="1">
      <alignment horizontal="left"/>
    </xf>
    <xf numFmtId="4" fontId="20" fillId="4" borderId="24" xfId="0" applyNumberFormat="1" applyFont="1" applyFill="1" applyBorder="1" applyAlignment="1">
      <alignment horizontal="left"/>
    </xf>
    <xf numFmtId="4" fontId="20" fillId="4" borderId="25" xfId="0" applyNumberFormat="1" applyFont="1" applyFill="1" applyBorder="1" applyAlignment="1">
      <alignment horizontal="left"/>
    </xf>
    <xf numFmtId="0" fontId="3" fillId="0" borderId="40" xfId="2" applyBorder="1" applyAlignment="1">
      <alignment horizontal="left" vertical="center" wrapText="1"/>
    </xf>
    <xf numFmtId="0" fontId="8" fillId="0" borderId="40" xfId="0" applyFont="1" applyBorder="1" applyAlignment="1">
      <alignment horizontal="left" vertical="center" wrapText="1"/>
    </xf>
    <xf numFmtId="0" fontId="3" fillId="0" borderId="40" xfId="2" applyBorder="1" applyAlignment="1">
      <alignment horizontal="left" vertical="center"/>
    </xf>
    <xf numFmtId="0" fontId="8" fillId="0" borderId="40" xfId="0" applyFont="1" applyBorder="1" applyAlignment="1">
      <alignment horizontal="left" vertical="center"/>
    </xf>
    <xf numFmtId="0" fontId="3" fillId="0" borderId="6" xfId="2" applyBorder="1" applyAlignment="1">
      <alignment horizontal="left"/>
    </xf>
    <xf numFmtId="0" fontId="3" fillId="0" borderId="34" xfId="2" applyBorder="1" applyAlignment="1">
      <alignment horizontal="left"/>
    </xf>
    <xf numFmtId="0" fontId="4" fillId="0" borderId="0" xfId="2" applyFont="1" applyAlignment="1">
      <alignment horizontal="left" vertical="center"/>
    </xf>
    <xf numFmtId="0" fontId="8" fillId="0" borderId="0" xfId="0" applyFont="1" applyAlignment="1">
      <alignment horizontal="left" vertical="center"/>
    </xf>
    <xf numFmtId="0" fontId="4" fillId="0" borderId="5" xfId="2" applyFont="1" applyBorder="1" applyAlignment="1">
      <alignment horizontal="center" vertical="top" wrapText="1"/>
    </xf>
    <xf numFmtId="0" fontId="3" fillId="0" borderId="0" xfId="2" applyAlignment="1">
      <alignment horizontal="left" vertical="center" wrapText="1"/>
    </xf>
    <xf numFmtId="0" fontId="3" fillId="0" borderId="7" xfId="2" applyBorder="1" applyAlignment="1">
      <alignment horizontal="left" vertical="center" wrapText="1"/>
    </xf>
    <xf numFmtId="43" fontId="3" fillId="2" borderId="0" xfId="3" applyNumberFormat="1" applyFill="1" applyAlignment="1" applyProtection="1">
      <alignment horizontal="left" vertical="center"/>
      <protection locked="0"/>
    </xf>
    <xf numFmtId="43" fontId="3" fillId="2" borderId="7" xfId="3" applyNumberFormat="1" applyFill="1" applyBorder="1" applyAlignment="1" applyProtection="1">
      <alignment horizontal="left" vertical="center"/>
      <protection locked="0"/>
    </xf>
    <xf numFmtId="0" fontId="3" fillId="0" borderId="21" xfId="2" applyBorder="1" applyAlignment="1">
      <alignment horizontal="left"/>
    </xf>
    <xf numFmtId="0" fontId="3" fillId="0" borderId="9" xfId="2" applyBorder="1" applyAlignment="1">
      <alignment horizontal="left"/>
    </xf>
    <xf numFmtId="0" fontId="4" fillId="0" borderId="9" xfId="2" applyFont="1" applyBorder="1" applyAlignment="1">
      <alignment horizontal="left" vertical="top" wrapText="1"/>
    </xf>
    <xf numFmtId="0" fontId="4" fillId="0" borderId="21" xfId="2" applyFont="1" applyBorder="1" applyAlignment="1">
      <alignment horizontal="left" vertical="center" wrapText="1"/>
    </xf>
    <xf numFmtId="0" fontId="4" fillId="0" borderId="4" xfId="2" applyFont="1" applyBorder="1" applyAlignment="1">
      <alignment horizontal="left" vertical="center"/>
    </xf>
    <xf numFmtId="0" fontId="3" fillId="0" borderId="6" xfId="2" applyBorder="1" applyAlignment="1">
      <alignment horizontal="left" vertical="center" wrapText="1"/>
    </xf>
    <xf numFmtId="0" fontId="8" fillId="0" borderId="6" xfId="0" applyFont="1" applyBorder="1" applyAlignment="1">
      <alignment horizontal="left" vertical="center" wrapText="1"/>
    </xf>
    <xf numFmtId="0" fontId="23" fillId="0" borderId="0" xfId="6" applyFont="1" applyAlignment="1">
      <alignment horizontal="left" vertical="center" wrapText="1"/>
    </xf>
    <xf numFmtId="0" fontId="23" fillId="0" borderId="7" xfId="6" applyFont="1" applyBorder="1" applyAlignment="1">
      <alignment horizontal="left" vertical="center" wrapText="1"/>
    </xf>
    <xf numFmtId="0" fontId="0" fillId="0" borderId="22" xfId="0" applyBorder="1" applyAlignment="1">
      <alignment horizontal="center" textRotation="90" wrapText="1"/>
    </xf>
    <xf numFmtId="0" fontId="0" fillId="0" borderId="22" xfId="0" applyBorder="1" applyAlignment="1">
      <alignment horizontal="center" wrapText="1"/>
    </xf>
    <xf numFmtId="0" fontId="0" fillId="0" borderId="0" xfId="0"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22" xfId="0" applyBorder="1" applyAlignment="1">
      <alignment horizontal="center"/>
    </xf>
    <xf numFmtId="0" fontId="24" fillId="0" borderId="16" xfId="0" applyFont="1" applyBorder="1" applyAlignment="1">
      <alignment horizontal="left"/>
    </xf>
    <xf numFmtId="0" fontId="24" fillId="0" borderId="17" xfId="0" applyFont="1" applyBorder="1" applyAlignment="1">
      <alignment horizontal="left"/>
    </xf>
    <xf numFmtId="0" fontId="24" fillId="0" borderId="17" xfId="0" applyFont="1" applyBorder="1" applyAlignment="1">
      <alignment horizontal="center" wrapText="1"/>
    </xf>
    <xf numFmtId="0" fontId="24" fillId="0" borderId="12" xfId="0" applyFont="1" applyBorder="1" applyAlignment="1">
      <alignment horizontal="center" wrapText="1"/>
    </xf>
    <xf numFmtId="16" fontId="0" fillId="0" borderId="0" xfId="0" quotePrefix="1" applyNumberFormat="1" applyAlignment="1">
      <alignment horizontal="center"/>
    </xf>
    <xf numFmtId="16" fontId="0" fillId="0" borderId="7" xfId="0" applyNumberFormat="1" applyBorder="1" applyAlignment="1">
      <alignment horizontal="center"/>
    </xf>
    <xf numFmtId="0" fontId="19" fillId="4" borderId="20" xfId="0" applyFont="1" applyFill="1" applyBorder="1" applyAlignment="1"/>
    <xf numFmtId="0" fontId="19" fillId="4" borderId="21" xfId="0" applyFont="1" applyFill="1" applyBorder="1" applyAlignment="1"/>
    <xf numFmtId="0" fontId="20" fillId="4" borderId="22" xfId="0" applyFont="1" applyFill="1" applyBorder="1" applyAlignment="1"/>
    <xf numFmtId="0" fontId="15" fillId="4" borderId="2" xfId="0" applyFont="1" applyFill="1" applyBorder="1" applyAlignment="1"/>
    <xf numFmtId="0" fontId="15" fillId="4" borderId="3" xfId="0" applyFont="1" applyFill="1" applyBorder="1" applyAlignment="1"/>
    <xf numFmtId="0" fontId="14" fillId="0" borderId="8" xfId="0" applyFont="1" applyBorder="1" applyAlignment="1"/>
    <xf numFmtId="0" fontId="14" fillId="0" borderId="9" xfId="0" applyFont="1" applyBorder="1" applyAlignment="1"/>
  </cellXfs>
  <cellStyles count="7">
    <cellStyle name="Komma" xfId="5" builtinId="3"/>
    <cellStyle name="Komma 2" xfId="3" xr:uid="{BCE9EFE1-D371-47EB-9FFF-14D2F63FCA4A}"/>
    <cellStyle name="Link" xfId="6" builtinId="8"/>
    <cellStyle name="Prozent" xfId="1" builtinId="5"/>
    <cellStyle name="Standard" xfId="0" builtinId="0"/>
    <cellStyle name="Standard 2" xfId="2" xr:uid="{802F37FE-F969-4E7D-9CB1-C822AAE80AA2}"/>
    <cellStyle name="Währung" xfId="4" builtinId="4"/>
  </cellStyles>
  <dxfs count="21">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ra.nrw.de/kommunalaufsicht-planung-verkehr/verkehr/finanzielle-foerderung/foerderung-der-nahmobilitaet/foerderung-der-nahmobilitaet-formulare" TargetMode="External"/><Relationship Id="rId1" Type="http://schemas.openxmlformats.org/officeDocument/2006/relationships/hyperlink" Target="https://www.bra.nrw.de/kommunalaufsicht-planung-verkehr/verkehr/finanzielle-foerderung/foerderung-des-kommunalen-strassenbaus/foerderung-des-kommunalen-strassenbaus-formula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tatistik.nrw/gesellschaft-und-staat/gebiet-und-bevoelkerung/bevoelkerung/bevoelkerung-nach-gemeinde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CEB1-BAC9-4EC4-A99A-8BADC69FA1BA}">
  <dimension ref="B4:F7"/>
  <sheetViews>
    <sheetView workbookViewId="0" xr3:uid="{CBBD5482-B45B-5186-827F-76623E696F97}">
      <selection activeCell="E8" sqref="E8"/>
    </sheetView>
  </sheetViews>
  <sheetFormatPr defaultColWidth="11.42578125" defaultRowHeight="15"/>
  <cols>
    <col min="2" max="2" width="23.5703125" bestFit="1" customWidth="1"/>
    <col min="4" max="4" width="30.42578125" bestFit="1" customWidth="1"/>
    <col min="5" max="5" width="16.140625" bestFit="1" customWidth="1"/>
    <col min="6" max="6" width="39.28515625" customWidth="1"/>
  </cols>
  <sheetData>
    <row r="4" spans="2:6">
      <c r="B4" s="4" t="s">
        <v>0</v>
      </c>
      <c r="C4" s="4" t="s">
        <v>1</v>
      </c>
      <c r="D4" s="4" t="s">
        <v>2</v>
      </c>
      <c r="E4" s="4" t="s">
        <v>3</v>
      </c>
      <c r="F4" s="4" t="s">
        <v>4</v>
      </c>
    </row>
    <row r="5" spans="2:6">
      <c r="B5" s="2"/>
      <c r="C5" s="5">
        <v>0</v>
      </c>
      <c r="D5" s="2" t="s">
        <v>5</v>
      </c>
      <c r="E5" s="2" t="s">
        <v>5</v>
      </c>
      <c r="F5" s="2" t="s">
        <v>5</v>
      </c>
    </row>
    <row r="6" spans="2:6">
      <c r="B6" t="s">
        <v>6</v>
      </c>
      <c r="C6" s="3">
        <v>0.02</v>
      </c>
      <c r="D6" t="s">
        <v>7</v>
      </c>
      <c r="E6" t="s">
        <v>8</v>
      </c>
      <c r="F6" t="s">
        <v>9</v>
      </c>
    </row>
    <row r="7" spans="2:6">
      <c r="B7" t="s">
        <v>10</v>
      </c>
      <c r="C7" s="3">
        <v>0.1</v>
      </c>
      <c r="D7" t="s">
        <v>11</v>
      </c>
      <c r="E7" t="s">
        <v>12</v>
      </c>
      <c r="F7" t="s">
        <v>13</v>
      </c>
    </row>
  </sheetData>
  <sheetProtection selectLockedCells="1" selectUnlockedCell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89DB4-B357-4967-AE90-2F054DB31234}">
  <sheetPr>
    <tabColor rgb="FFFFFF00"/>
  </sheetPr>
  <dimension ref="A1:C19"/>
  <sheetViews>
    <sheetView showGridLines="0" tabSelected="1" showRuler="0" view="pageLayout" zoomScaleNormal="130" workbookViewId="0" xr3:uid="{8E7BBE66-2950-5115-A059-970BE0FC2F09}">
      <selection activeCell="E5" sqref="E5"/>
    </sheetView>
  </sheetViews>
  <sheetFormatPr defaultColWidth="7.28515625" defaultRowHeight="15"/>
  <cols>
    <col min="1" max="1" width="13.42578125" style="49" bestFit="1" customWidth="1"/>
    <col min="2" max="2" width="67.140625" style="63" customWidth="1"/>
    <col min="3" max="3" width="5.7109375" customWidth="1"/>
  </cols>
  <sheetData>
    <row r="1" spans="1:3" ht="199.5" customHeight="1">
      <c r="A1" s="256" t="s">
        <v>14</v>
      </c>
      <c r="B1" s="257"/>
      <c r="C1" s="258"/>
    </row>
    <row r="2" spans="1:3" ht="18.75" customHeight="1">
      <c r="A2" s="255" t="s">
        <v>15</v>
      </c>
      <c r="B2" s="255"/>
      <c r="C2" s="255"/>
    </row>
    <row r="3" spans="1:3" s="158" customFormat="1" ht="24.75" customHeight="1">
      <c r="A3" s="259" t="s">
        <v>16</v>
      </c>
      <c r="B3" s="260"/>
    </row>
    <row r="4" spans="1:3" s="2" customFormat="1" ht="18.75">
      <c r="A4" s="51" t="s">
        <v>17</v>
      </c>
      <c r="B4" s="51" t="s">
        <v>18</v>
      </c>
    </row>
    <row r="5" spans="1:3" ht="78" customHeight="1">
      <c r="A5" s="254" t="s">
        <v>19</v>
      </c>
      <c r="B5" s="254"/>
    </row>
    <row r="6" spans="1:3" ht="18.75">
      <c r="A6" s="52"/>
      <c r="B6" s="53"/>
    </row>
    <row r="7" spans="1:3" s="2" customFormat="1" ht="18.75">
      <c r="A7" s="54" t="s">
        <v>20</v>
      </c>
      <c r="B7" s="55" t="s">
        <v>21</v>
      </c>
    </row>
    <row r="8" spans="1:3" ht="37.5" customHeight="1">
      <c r="A8" s="254" t="s">
        <v>22</v>
      </c>
      <c r="B8" s="254"/>
    </row>
    <row r="9" spans="1:3" ht="18.75">
      <c r="A9" s="52"/>
      <c r="B9" s="53"/>
    </row>
    <row r="10" spans="1:3" s="2" customFormat="1" ht="18.75">
      <c r="A10" s="56" t="s">
        <v>23</v>
      </c>
      <c r="B10" s="57" t="s">
        <v>24</v>
      </c>
    </row>
    <row r="11" spans="1:3" ht="37.5" customHeight="1">
      <c r="A11" s="254" t="s">
        <v>25</v>
      </c>
      <c r="B11" s="254"/>
    </row>
    <row r="12" spans="1:3" ht="18.75">
      <c r="A12" s="52"/>
      <c r="B12" s="53"/>
    </row>
    <row r="13" spans="1:3" s="2" customFormat="1" ht="18.75">
      <c r="A13" s="58" t="s">
        <v>26</v>
      </c>
      <c r="B13" s="59" t="s">
        <v>27</v>
      </c>
    </row>
    <row r="14" spans="1:3" ht="18.75">
      <c r="A14" s="52"/>
      <c r="B14" s="53"/>
    </row>
    <row r="15" spans="1:3" ht="18.75">
      <c r="A15" s="52"/>
      <c r="B15" s="53"/>
    </row>
    <row r="16" spans="1:3" s="2" customFormat="1" ht="37.5">
      <c r="A16" s="60" t="s">
        <v>28</v>
      </c>
      <c r="B16" s="61" t="s">
        <v>29</v>
      </c>
    </row>
    <row r="17" spans="1:2" ht="18.75">
      <c r="A17" s="52"/>
      <c r="B17" s="53"/>
    </row>
    <row r="18" spans="1:2" ht="18.75">
      <c r="A18" s="52"/>
      <c r="B18" s="62"/>
    </row>
    <row r="19" spans="1:2">
      <c r="B19" s="50"/>
    </row>
  </sheetData>
  <sheetProtection selectLockedCells="1"/>
  <mergeCells count="6">
    <mergeCell ref="A5:B5"/>
    <mergeCell ref="A8:B8"/>
    <mergeCell ref="A11:B11"/>
    <mergeCell ref="A2:C2"/>
    <mergeCell ref="A1:C1"/>
    <mergeCell ref="A3:B3"/>
  </mergeCells>
  <hyperlinks>
    <hyperlink ref="A2:C2" r:id="rId1" tooltip="Förderung kommunaler Straßenbau" display="Förderung kommunaler Straßenbau" xr:uid="{7A6E18E2-EBEB-4E00-A0D4-60332138E4A6}"/>
    <hyperlink ref="A3" r:id="rId2" xr:uid="{06C0B6FB-CBE4-4AAA-9EE9-C196B75C2855}"/>
  </hyperlinks>
  <pageMargins left="0.7" right="0.68627450980392157" top="0.78740157499999996" bottom="0.78740157499999996" header="0.3" footer="0.3"/>
  <pageSetup paperSize="9" orientation="portrait" r:id="rId3"/>
  <headerFooter>
    <oddHeader>&amp;L&amp;"-,Fett"&amp;16Muster 2&amp;R&amp;"-,Fett"&amp;16Stand: 05.2025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0F4F-9713-47E2-B28D-930937EF2F42}">
  <sheetPr>
    <tabColor theme="5" tint="0.39997558519241921"/>
    <pageSetUpPr fitToPage="1"/>
  </sheetPr>
  <dimension ref="A1:F50"/>
  <sheetViews>
    <sheetView showGridLines="0" view="pageLayout" zoomScale="130" zoomScaleNormal="100" zoomScalePageLayoutView="130" workbookViewId="0" xr3:uid="{D8378334-9BB2-5829-911D-0F268D22FBF8}">
      <selection activeCell="E19" sqref="E19"/>
    </sheetView>
  </sheetViews>
  <sheetFormatPr defaultColWidth="11.42578125" defaultRowHeight="12.75"/>
  <cols>
    <col min="1" max="1" width="4.5703125" style="30" customWidth="1"/>
    <col min="2" max="2" width="23.42578125" style="30" customWidth="1"/>
    <col min="3" max="3" width="14.42578125" style="30" customWidth="1"/>
    <col min="4" max="4" width="17" style="30" customWidth="1"/>
    <col min="5" max="5" width="16.28515625" style="30" customWidth="1"/>
    <col min="6" max="6" width="20.140625" style="30" customWidth="1"/>
    <col min="7" max="7" width="4.7109375" style="30" customWidth="1"/>
    <col min="8" max="16384" width="11.42578125" style="30"/>
  </cols>
  <sheetData>
    <row r="1" spans="1:6" s="22" customFormat="1" ht="12.75" customHeight="1">
      <c r="A1" s="21" t="s">
        <v>30</v>
      </c>
      <c r="B1" s="261" t="s">
        <v>7</v>
      </c>
      <c r="C1" s="261"/>
      <c r="F1" s="23"/>
    </row>
    <row r="2" spans="1:6" s="25" customFormat="1" ht="12.75" customHeight="1">
      <c r="A2" s="21" t="s">
        <v>31</v>
      </c>
      <c r="B2" s="6"/>
      <c r="C2" s="24"/>
    </row>
    <row r="3" spans="1:6" s="22" customFormat="1">
      <c r="A3" s="26" t="s">
        <v>32</v>
      </c>
      <c r="B3" s="7"/>
      <c r="C3" s="27"/>
    </row>
    <row r="4" spans="1:6" s="25" customFormat="1" ht="6.75" customHeight="1"/>
    <row r="5" spans="1:6" s="22" customFormat="1" ht="29.25" customHeight="1">
      <c r="A5" s="277" t="s">
        <v>33</v>
      </c>
      <c r="B5" s="277"/>
      <c r="C5" s="276"/>
      <c r="D5" s="276"/>
      <c r="E5" s="276"/>
      <c r="F5" s="276"/>
    </row>
    <row r="6" spans="1:6" ht="3.75" customHeight="1"/>
    <row r="7" spans="1:6" ht="15.75" thickBot="1">
      <c r="A7" s="29" t="s">
        <v>34</v>
      </c>
      <c r="E7" s="31"/>
      <c r="F7" s="32"/>
    </row>
    <row r="8" spans="1:6" s="22" customFormat="1" ht="18" customHeight="1">
      <c r="A8" s="75" t="s">
        <v>35</v>
      </c>
      <c r="B8" s="270" t="s">
        <v>36</v>
      </c>
      <c r="C8" s="271"/>
      <c r="D8" s="271"/>
      <c r="E8" s="245"/>
      <c r="F8" s="76"/>
    </row>
    <row r="9" spans="1:6" s="22" customFormat="1">
      <c r="A9" s="272" t="s">
        <v>37</v>
      </c>
      <c r="B9" s="273"/>
      <c r="C9" s="273"/>
      <c r="D9" s="77"/>
      <c r="E9" s="17"/>
      <c r="F9" s="78"/>
    </row>
    <row r="10" spans="1:6" s="22" customFormat="1" ht="26.25" customHeight="1">
      <c r="A10" s="79" t="s">
        <v>38</v>
      </c>
      <c r="B10" s="266" t="s">
        <v>39</v>
      </c>
      <c r="C10" s="267"/>
      <c r="D10" s="14"/>
      <c r="E10" s="17"/>
      <c r="F10" s="78"/>
    </row>
    <row r="11" spans="1:6" s="22" customFormat="1">
      <c r="A11" s="80"/>
      <c r="B11" s="274" t="s">
        <v>40</v>
      </c>
      <c r="C11" s="267"/>
      <c r="D11" s="14"/>
      <c r="E11" s="17"/>
      <c r="F11" s="78"/>
    </row>
    <row r="12" spans="1:6" s="22" customFormat="1" ht="27" customHeight="1">
      <c r="A12" s="80"/>
      <c r="B12" s="275" t="s">
        <v>41</v>
      </c>
      <c r="C12" s="275"/>
      <c r="D12" s="14"/>
      <c r="E12" s="17"/>
      <c r="F12" s="78"/>
    </row>
    <row r="13" spans="1:6" s="22" customFormat="1" ht="42" customHeight="1">
      <c r="A13" s="80" t="s">
        <v>42</v>
      </c>
      <c r="B13" s="266" t="s">
        <v>43</v>
      </c>
      <c r="C13" s="267"/>
      <c r="D13" s="14"/>
      <c r="E13" s="17"/>
      <c r="F13" s="78"/>
    </row>
    <row r="14" spans="1:6" s="22" customFormat="1" ht="27" customHeight="1">
      <c r="A14" s="80" t="s">
        <v>44</v>
      </c>
      <c r="B14" s="266" t="s">
        <v>45</v>
      </c>
      <c r="C14" s="267"/>
      <c r="D14" s="14"/>
      <c r="E14" s="17"/>
      <c r="F14" s="78"/>
    </row>
    <row r="15" spans="1:6" s="22" customFormat="1">
      <c r="A15" s="80" t="s">
        <v>46</v>
      </c>
      <c r="B15" s="266" t="s">
        <v>47</v>
      </c>
      <c r="C15" s="267"/>
      <c r="D15" s="14"/>
      <c r="E15" s="17"/>
      <c r="F15" s="78"/>
    </row>
    <row r="16" spans="1:6" s="22" customFormat="1">
      <c r="A16" s="81"/>
      <c r="B16" s="268" t="s">
        <v>48</v>
      </c>
      <c r="C16" s="268"/>
      <c r="D16" s="15">
        <f>SUM(D10:D15)</f>
        <v>0</v>
      </c>
      <c r="E16" s="15">
        <f>+D16</f>
        <v>0</v>
      </c>
      <c r="F16" s="82"/>
    </row>
    <row r="17" spans="1:6" s="22" customFormat="1" ht="13.5" thickBot="1">
      <c r="A17" s="83"/>
      <c r="B17" s="269" t="s">
        <v>49</v>
      </c>
      <c r="C17" s="269"/>
      <c r="D17" s="269"/>
      <c r="E17" s="84">
        <f>ROUND(E8-E16,-2)</f>
        <v>0</v>
      </c>
      <c r="F17" s="85">
        <f>+E17</f>
        <v>0</v>
      </c>
    </row>
    <row r="18" spans="1:6" s="22" customFormat="1" ht="13.5" thickBot="1">
      <c r="B18" s="86"/>
      <c r="C18" s="87"/>
      <c r="D18" s="88"/>
      <c r="E18" s="1"/>
      <c r="F18" s="89"/>
    </row>
    <row r="19" spans="1:6" s="22" customFormat="1" ht="18.75" customHeight="1">
      <c r="A19" s="75" t="s">
        <v>50</v>
      </c>
      <c r="B19" s="270" t="s">
        <v>51</v>
      </c>
      <c r="C19" s="271"/>
      <c r="D19" s="271"/>
      <c r="E19" s="12"/>
      <c r="F19" s="90"/>
    </row>
    <row r="20" spans="1:6" s="22" customFormat="1">
      <c r="A20" s="272" t="s">
        <v>37</v>
      </c>
      <c r="B20" s="273"/>
      <c r="C20" s="273"/>
      <c r="D20" s="77"/>
      <c r="E20" s="77"/>
      <c r="F20" s="91"/>
    </row>
    <row r="21" spans="1:6" s="22" customFormat="1" ht="27" customHeight="1">
      <c r="A21" s="80" t="s">
        <v>38</v>
      </c>
      <c r="B21" s="266" t="s">
        <v>52</v>
      </c>
      <c r="C21" s="267"/>
      <c r="D21" s="11"/>
      <c r="E21" s="88"/>
      <c r="F21" s="92"/>
    </row>
    <row r="22" spans="1:6" s="22" customFormat="1">
      <c r="A22" s="80"/>
      <c r="B22" s="274" t="s">
        <v>40</v>
      </c>
      <c r="C22" s="267"/>
      <c r="D22" s="11"/>
      <c r="E22" s="88"/>
      <c r="F22" s="92"/>
    </row>
    <row r="23" spans="1:6" s="22" customFormat="1" ht="26.25" customHeight="1">
      <c r="A23" s="80"/>
      <c r="B23" s="266" t="s">
        <v>41</v>
      </c>
      <c r="C23" s="267"/>
      <c r="D23" s="11"/>
      <c r="E23" s="88"/>
      <c r="F23" s="92"/>
    </row>
    <row r="24" spans="1:6" s="22" customFormat="1" ht="26.25" customHeight="1">
      <c r="A24" s="80" t="s">
        <v>42</v>
      </c>
      <c r="B24" s="266" t="s">
        <v>53</v>
      </c>
      <c r="C24" s="267"/>
      <c r="D24" s="11"/>
      <c r="E24" s="88"/>
      <c r="F24" s="92"/>
    </row>
    <row r="25" spans="1:6" s="22" customFormat="1">
      <c r="A25" s="80" t="s">
        <v>44</v>
      </c>
      <c r="B25" s="266" t="s">
        <v>54</v>
      </c>
      <c r="C25" s="267"/>
      <c r="D25" s="11"/>
      <c r="E25" s="88"/>
      <c r="F25" s="92"/>
    </row>
    <row r="26" spans="1:6" s="86" customFormat="1" ht="41.25" customHeight="1">
      <c r="A26" s="79" t="s">
        <v>46</v>
      </c>
      <c r="B26" s="266" t="s">
        <v>55</v>
      </c>
      <c r="C26" s="267"/>
      <c r="D26" s="11"/>
      <c r="E26" s="88"/>
      <c r="F26" s="92"/>
    </row>
    <row r="27" spans="1:6" s="22" customFormat="1">
      <c r="A27" s="80" t="s">
        <v>56</v>
      </c>
      <c r="B27" s="266" t="s">
        <v>57</v>
      </c>
      <c r="C27" s="267"/>
      <c r="D27" s="11"/>
      <c r="E27" s="77"/>
      <c r="F27" s="92"/>
    </row>
    <row r="28" spans="1:6" s="22" customFormat="1">
      <c r="A28" s="81"/>
      <c r="B28" s="268" t="s">
        <v>48</v>
      </c>
      <c r="C28" s="268"/>
      <c r="D28" s="15">
        <f>SUM(D21:D27)</f>
        <v>0</v>
      </c>
      <c r="E28" s="15">
        <f>+D28</f>
        <v>0</v>
      </c>
      <c r="F28" s="93"/>
    </row>
    <row r="29" spans="1:6" s="22" customFormat="1" ht="13.5" thickBot="1">
      <c r="A29" s="83"/>
      <c r="B29" s="269" t="s">
        <v>58</v>
      </c>
      <c r="C29" s="269"/>
      <c r="D29" s="269"/>
      <c r="E29" s="94">
        <f>ROUND(E19-E28,-2)</f>
        <v>0</v>
      </c>
      <c r="F29" s="95">
        <f>+E29</f>
        <v>0</v>
      </c>
    </row>
    <row r="30" spans="1:6" s="22" customFormat="1" ht="13.5" thickBot="1">
      <c r="B30" s="96"/>
      <c r="C30" s="96"/>
      <c r="D30" s="1"/>
      <c r="E30" s="1"/>
      <c r="F30" s="88"/>
    </row>
    <row r="31" spans="1:6" s="22" customFormat="1">
      <c r="A31" s="97" t="s">
        <v>59</v>
      </c>
      <c r="B31" s="98" t="s">
        <v>60</v>
      </c>
      <c r="C31" s="99"/>
      <c r="D31" s="100"/>
      <c r="E31" s="101"/>
      <c r="F31" s="102"/>
    </row>
    <row r="32" spans="1:6" s="22" customFormat="1">
      <c r="A32" s="103" t="s">
        <v>61</v>
      </c>
      <c r="B32" s="104" t="s">
        <v>62</v>
      </c>
      <c r="C32" s="105"/>
      <c r="F32" s="106">
        <f>E8-SUM(D13:D15)+E19-SUM(D24:D27)</f>
        <v>0</v>
      </c>
    </row>
    <row r="33" spans="1:6" s="22" customFormat="1">
      <c r="A33" s="107" t="s">
        <v>63</v>
      </c>
      <c r="B33" s="108" t="s">
        <v>64</v>
      </c>
      <c r="C33" s="105"/>
      <c r="D33" s="109"/>
      <c r="E33" s="77"/>
      <c r="F33" s="106">
        <f>SUM(D10:D12,D21:D23)</f>
        <v>0</v>
      </c>
    </row>
    <row r="34" spans="1:6" s="22" customFormat="1" ht="13.5" thickBot="1">
      <c r="A34" s="110" t="s">
        <v>65</v>
      </c>
      <c r="B34" s="111" t="s">
        <v>66</v>
      </c>
      <c r="C34" s="112"/>
      <c r="D34" s="113"/>
      <c r="E34" s="114"/>
      <c r="F34" s="95">
        <f>ROUND(F17+F29,-2)</f>
        <v>0</v>
      </c>
    </row>
    <row r="35" spans="1:6" s="22" customFormat="1" ht="13.5" thickBot="1">
      <c r="A35" s="115"/>
      <c r="B35" s="96"/>
      <c r="C35" s="96"/>
      <c r="D35" s="1"/>
      <c r="E35" s="1"/>
      <c r="F35" s="88"/>
    </row>
    <row r="36" spans="1:6" s="22" customFormat="1" ht="22.5" customHeight="1">
      <c r="A36" s="75" t="s">
        <v>67</v>
      </c>
      <c r="B36" s="98" t="s">
        <v>68</v>
      </c>
      <c r="C36" s="98"/>
      <c r="D36" s="262" t="str">
        <f>IF(AND(A37="X",F38&gt;0),"bitte den Betrag in der Zeile Änderungsantrag entfernen","")</f>
        <v/>
      </c>
      <c r="E36" s="262"/>
      <c r="F36" s="263"/>
    </row>
    <row r="37" spans="1:6" customFormat="1" ht="17.25" customHeight="1">
      <c r="A37" s="247" t="str">
        <f>IF(B1="Erstantrag/Aktualisierungsantrag","X","")</f>
        <v>X</v>
      </c>
      <c r="B37" s="140" t="s">
        <v>69</v>
      </c>
      <c r="C37" s="25" t="str">
        <f>IF(AND(A37="X",D37=""),"Bitte wählen Sie:","")</f>
        <v/>
      </c>
      <c r="D37" s="246" t="s">
        <v>6</v>
      </c>
      <c r="E37" s="141">
        <f>IFERROR(VLOOKUP(D37,Hilfstabelle!B6:C7,2,),"")</f>
        <v>0.02</v>
      </c>
      <c r="F37" s="248">
        <f>IFERROR(ROUND(IF(A37="X",F29*E37,""),-2),"")</f>
        <v>0</v>
      </c>
    </row>
    <row r="38" spans="1:6" customFormat="1" ht="15.75" thickBot="1">
      <c r="A38" s="116" t="str">
        <f>IF(B1="Änderungsantrag","X","")</f>
        <v/>
      </c>
      <c r="B38" s="244" t="s">
        <v>11</v>
      </c>
      <c r="C38" s="264" t="str">
        <f>IF(AND(A38="X",F38=""),"bitte hier die bereits gewährte Pauschale für Planungskosten eingeben:","")</f>
        <v/>
      </c>
      <c r="D38" s="264"/>
      <c r="E38" s="264"/>
      <c r="F38" s="124"/>
    </row>
    <row r="39" spans="1:6" ht="13.5" thickBot="1">
      <c r="A39" s="118"/>
      <c r="B39" s="118"/>
      <c r="C39" s="118"/>
      <c r="D39" s="118"/>
      <c r="E39" s="118"/>
      <c r="F39" s="118"/>
    </row>
    <row r="40" spans="1:6" ht="13.5" thickBot="1">
      <c r="A40" s="75" t="s">
        <v>70</v>
      </c>
      <c r="B40" s="249" t="s">
        <v>71</v>
      </c>
      <c r="C40" s="119" t="s">
        <v>72</v>
      </c>
      <c r="D40" s="119"/>
      <c r="E40" s="119"/>
      <c r="F40" s="120">
        <f>IF(AND(COUNT(F37:F38)=1,COUNTBLANK(A37:A38)=1),E8+E19+SUM(F37:F38),"")</f>
        <v>0</v>
      </c>
    </row>
    <row r="41" spans="1:6" ht="13.5" thickBot="1">
      <c r="A41" s="118"/>
      <c r="B41" s="118"/>
      <c r="C41" s="118"/>
      <c r="D41" s="118"/>
      <c r="E41" s="118"/>
      <c r="F41" s="118"/>
    </row>
    <row r="42" spans="1:6" s="26" customFormat="1" ht="25.5" customHeight="1" thickBot="1">
      <c r="A42" s="121" t="s">
        <v>73</v>
      </c>
      <c r="B42" s="265" t="s">
        <v>74</v>
      </c>
      <c r="C42" s="265"/>
      <c r="D42" s="265"/>
      <c r="E42" s="122"/>
      <c r="F42" s="125">
        <f>IF(AND(COUNT(F37:F38)=1,COUNTBLANK(A37:A38)=1),SUM(F37:F37,F34),"")</f>
        <v>0</v>
      </c>
    </row>
    <row r="50" spans="5:5">
      <c r="E50" s="123"/>
    </row>
  </sheetData>
  <sheetProtection sheet="1" selectLockedCells="1"/>
  <mergeCells count="27">
    <mergeCell ref="C5:F5"/>
    <mergeCell ref="B8:D8"/>
    <mergeCell ref="A9:C9"/>
    <mergeCell ref="B10:C10"/>
    <mergeCell ref="B11:C11"/>
    <mergeCell ref="A5:B5"/>
    <mergeCell ref="B13:C13"/>
    <mergeCell ref="B14:C14"/>
    <mergeCell ref="B15:C15"/>
    <mergeCell ref="B16:C16"/>
    <mergeCell ref="B17:D17"/>
    <mergeCell ref="B1:C1"/>
    <mergeCell ref="D36:F36"/>
    <mergeCell ref="C38:E38"/>
    <mergeCell ref="B42:D42"/>
    <mergeCell ref="B25:C25"/>
    <mergeCell ref="B26:C26"/>
    <mergeCell ref="B27:C27"/>
    <mergeCell ref="B28:C28"/>
    <mergeCell ref="B29:D29"/>
    <mergeCell ref="B19:D19"/>
    <mergeCell ref="A20:C20"/>
    <mergeCell ref="B21:C21"/>
    <mergeCell ref="B22:C22"/>
    <mergeCell ref="B23:C23"/>
    <mergeCell ref="B24:C24"/>
    <mergeCell ref="B12:C12"/>
  </mergeCells>
  <conditionalFormatting sqref="B1:C1">
    <cfRule type="cellIs" dxfId="20" priority="5" operator="equal">
      <formula>"Bitte wählen Sie:"</formula>
    </cfRule>
  </conditionalFormatting>
  <conditionalFormatting sqref="D37:D38">
    <cfRule type="cellIs" dxfId="19" priority="4" operator="equal">
      <formula>"Bitte wählen Sie:"</formula>
    </cfRule>
  </conditionalFormatting>
  <conditionalFormatting sqref="C37:C38">
    <cfRule type="cellIs" dxfId="18" priority="3" operator="equal">
      <formula>"Bitte wählen Sie:"</formula>
    </cfRule>
  </conditionalFormatting>
  <conditionalFormatting sqref="C38">
    <cfRule type="cellIs" dxfId="17" priority="2" operator="equal">
      <formula>"bitte hier die bereits gewährte Pauschale für Planungskosten eingeben:"</formula>
    </cfRule>
  </conditionalFormatting>
  <conditionalFormatting sqref="D36:F36">
    <cfRule type="cellIs" dxfId="16" priority="1" operator="equal">
      <formula>"bitte den Betrag in der Zeile Änderungsantrag entfernen"</formula>
    </cfRule>
  </conditionalFormatting>
  <dataValidations count="5">
    <dataValidation type="decimal" allowBlank="1" showInputMessage="1" showErrorMessage="1" sqref="E8 D10:D15" xr:uid="{031E99D6-9717-43FF-BA57-2758747EF521}">
      <formula1>0</formula1>
      <formula2>900000000</formula2>
    </dataValidation>
    <dataValidation type="textLength" allowBlank="1" showInputMessage="1" showErrorMessage="1" errorTitle="OM eingeben" error="Hier bitte das Ordnungsmerkmal eintragen:_x000a__x000a_z.B. &quot;2025 99 999&quot;" promptTitle="Ordnungsmerkmal" prompt="nur sofern schon bekannt" sqref="B3" xr:uid="{3A37EE55-2B70-407C-BB10-AE8A84425A85}">
      <formula1>10</formula1>
      <formula2>11</formula2>
    </dataValidation>
    <dataValidation type="date" allowBlank="1" showInputMessage="1" showErrorMessage="1" promptTitle="Datum" prompt="Bitte geben SIe das Datum Ihres Antrages (Muster 1) ein" sqref="B2" xr:uid="{ADD7E22F-1138-47D3-A61D-DBA0339C9095}">
      <formula1>32874</formula1>
      <formula2>51501</formula2>
    </dataValidation>
    <dataValidation type="list" allowBlank="1" showInputMessage="1" showErrorMessage="1" sqref="B1" xr:uid="{76547837-1510-4772-A68C-65DF16E579E6}">
      <formula1>Antragsart</formula1>
    </dataValidation>
    <dataValidation type="whole" allowBlank="1" showInputMessage="1" showErrorMessage="1" errorTitle="Planungskosten" error="Hier bitte die gewährte Planungskostenpauschale eingeben._x000a__x000a_Eine 0 (Null) ist in dieser Zelle nicht zulässig, zum Löschen bitte den Inhalt entfernen (Taste &quot;Entf&quot;)" promptTitle="Planungskostenpauschale" prompt="Hier bitte die gewährte Planungskostenpauschale eingeben. Sie finden die Höhe im Antragsprüfvermerk (Vermerk über die Prüfung des Antrages)." sqref="F38" xr:uid="{AC4EB9AD-B050-4AB5-ABEF-C510E3EFF831}">
      <formula1>100</formula1>
      <formula2>1000000</formula2>
    </dataValidation>
  </dataValidations>
  <pageMargins left="0.51181102362204722" right="0.35433070866141736" top="0.87948717948717947" bottom="0.78740157480314965" header="0.31496062992125984" footer="0.31496062992125984"/>
  <pageSetup paperSize="9" scale="98" orientation="portrait" r:id="rId1"/>
  <headerFooter>
    <oddHeader>&amp;L&amp;"-,Fett"&amp;14Anlage Ausgaben&amp;C&amp;"-,Fett"&amp;14Muster 2.1 | Standard&amp;R&amp;"-,Fett"&amp;14Stand: 05/2025</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3E00261-FC76-46E6-98CD-2B7990DA2171}">
          <x14:formula1>
            <xm:f>Hilfstabelle!$B$5:$B$7</xm:f>
          </x14:formula1>
          <xm:sqref>D37:D38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0E62-9842-4EEE-B745-726F195E30D1}">
  <sheetPr>
    <tabColor theme="9" tint="0.39997558519241921"/>
  </sheetPr>
  <dimension ref="A1:F50"/>
  <sheetViews>
    <sheetView showGridLines="0" view="pageLayout" zoomScale="130" zoomScaleNormal="100" zoomScalePageLayoutView="130" workbookViewId="0" xr3:uid="{39676ECA-5E44-5AB4-A32E-B6B023DCC49A}">
      <selection activeCell="D17" sqref="D17"/>
    </sheetView>
  </sheetViews>
  <sheetFormatPr defaultColWidth="11.42578125" defaultRowHeight="12.75"/>
  <cols>
    <col min="1" max="1" width="4.5703125" style="30" customWidth="1"/>
    <col min="2" max="2" width="20.28515625" style="30" customWidth="1"/>
    <col min="3" max="3" width="17.28515625" style="30" customWidth="1"/>
    <col min="4" max="4" width="17" style="30" customWidth="1"/>
    <col min="5" max="5" width="16.28515625" style="30" customWidth="1"/>
    <col min="6" max="6" width="20.140625" style="30" customWidth="1"/>
    <col min="7" max="16384" width="11.42578125" style="30"/>
  </cols>
  <sheetData>
    <row r="1" spans="1:6" s="22" customFormat="1" ht="12.75" customHeight="1">
      <c r="A1" s="21" t="s">
        <v>30</v>
      </c>
      <c r="B1" s="261" t="s">
        <v>5</v>
      </c>
      <c r="C1" s="261"/>
      <c r="F1" s="23"/>
    </row>
    <row r="2" spans="1:6" s="25" customFormat="1" ht="12.75" customHeight="1">
      <c r="A2" s="21" t="s">
        <v>31</v>
      </c>
      <c r="B2" s="6"/>
      <c r="C2" s="24"/>
    </row>
    <row r="3" spans="1:6" s="22" customFormat="1">
      <c r="A3" s="26" t="s">
        <v>32</v>
      </c>
      <c r="B3" s="7"/>
      <c r="C3" s="27"/>
    </row>
    <row r="4" spans="1:6" s="25" customFormat="1"/>
    <row r="5" spans="1:6" s="22" customFormat="1" ht="29.25" customHeight="1">
      <c r="A5" s="277" t="s">
        <v>33</v>
      </c>
      <c r="B5" s="277"/>
      <c r="C5" s="276"/>
      <c r="D5" s="276"/>
      <c r="E5" s="276"/>
      <c r="F5" s="276"/>
    </row>
    <row r="7" spans="1:6" ht="20.25" customHeight="1">
      <c r="A7" s="29" t="s">
        <v>34</v>
      </c>
      <c r="E7" s="31"/>
      <c r="F7" s="32"/>
    </row>
    <row r="8" spans="1:6" ht="13.5" thickBot="1">
      <c r="E8" s="31"/>
      <c r="F8" s="32"/>
    </row>
    <row r="9" spans="1:6" s="22" customFormat="1" ht="18" customHeight="1">
      <c r="A9" s="75" t="s">
        <v>35</v>
      </c>
      <c r="B9" s="270" t="s">
        <v>75</v>
      </c>
      <c r="C9" s="271"/>
      <c r="D9" s="271"/>
      <c r="E9" s="126">
        <f>'Anlage Muster 2.2'!M22</f>
        <v>0</v>
      </c>
      <c r="F9" s="76"/>
    </row>
    <row r="10" spans="1:6" s="22" customFormat="1">
      <c r="A10" s="272" t="s">
        <v>37</v>
      </c>
      <c r="B10" s="273"/>
      <c r="C10" s="273"/>
      <c r="D10" s="127">
        <f>'Anlage Muster 2.2'!M22-'Anlage Muster 2.2'!N22</f>
        <v>0</v>
      </c>
      <c r="E10" s="17"/>
      <c r="F10" s="78"/>
    </row>
    <row r="11" spans="1:6" s="22" customFormat="1">
      <c r="A11" s="81"/>
      <c r="B11" s="268" t="s">
        <v>48</v>
      </c>
      <c r="C11" s="268"/>
      <c r="D11" s="15">
        <f>SUM(D10:D10)</f>
        <v>0</v>
      </c>
      <c r="E11" s="15">
        <f>+D11</f>
        <v>0</v>
      </c>
      <c r="F11" s="78"/>
    </row>
    <row r="12" spans="1:6" s="22" customFormat="1" ht="13.5" thickBot="1">
      <c r="A12" s="83"/>
      <c r="B12" s="269" t="s">
        <v>76</v>
      </c>
      <c r="C12" s="269"/>
      <c r="D12" s="269"/>
      <c r="E12" s="94">
        <f>ROUND(E9-E11,-2)</f>
        <v>0</v>
      </c>
      <c r="F12" s="95">
        <f>+E12</f>
        <v>0</v>
      </c>
    </row>
    <row r="13" spans="1:6" ht="13.5" thickBot="1">
      <c r="E13" s="31"/>
      <c r="F13" s="32"/>
    </row>
    <row r="14" spans="1:6" s="22" customFormat="1" ht="18" customHeight="1">
      <c r="A14" s="75" t="s">
        <v>50</v>
      </c>
      <c r="B14" s="270" t="s">
        <v>77</v>
      </c>
      <c r="C14" s="271"/>
      <c r="D14" s="271"/>
      <c r="E14" s="13"/>
      <c r="F14" s="90"/>
    </row>
    <row r="15" spans="1:6" s="22" customFormat="1">
      <c r="A15" s="272" t="s">
        <v>37</v>
      </c>
      <c r="B15" s="273"/>
      <c r="C15" s="273"/>
      <c r="D15" s="128"/>
      <c r="E15" s="128"/>
      <c r="F15" s="129"/>
    </row>
    <row r="16" spans="1:6" s="22" customFormat="1" ht="42" customHeight="1">
      <c r="A16" s="80" t="s">
        <v>38</v>
      </c>
      <c r="B16" s="266" t="s">
        <v>43</v>
      </c>
      <c r="C16" s="266"/>
      <c r="D16" s="14"/>
      <c r="E16" s="130"/>
      <c r="F16" s="93"/>
    </row>
    <row r="17" spans="1:6" s="22" customFormat="1" ht="27" customHeight="1">
      <c r="A17" s="80" t="s">
        <v>42</v>
      </c>
      <c r="B17" s="275" t="s">
        <v>45</v>
      </c>
      <c r="C17" s="275"/>
      <c r="D17" s="14"/>
      <c r="E17" s="130"/>
      <c r="F17" s="93"/>
    </row>
    <row r="18" spans="1:6" s="22" customFormat="1">
      <c r="A18" s="81"/>
      <c r="B18" s="268" t="s">
        <v>48</v>
      </c>
      <c r="C18" s="268"/>
      <c r="D18" s="15">
        <f>SUM(D16:D17)</f>
        <v>0</v>
      </c>
      <c r="E18" s="15">
        <f>+D18</f>
        <v>0</v>
      </c>
      <c r="F18" s="82"/>
    </row>
    <row r="19" spans="1:6" s="22" customFormat="1" ht="13.5" thickBot="1">
      <c r="A19" s="83"/>
      <c r="B19" s="269" t="s">
        <v>78</v>
      </c>
      <c r="C19" s="269"/>
      <c r="D19" s="269"/>
      <c r="E19" s="94">
        <f>ROUND(E14-E18,-2)</f>
        <v>0</v>
      </c>
      <c r="F19" s="95">
        <f>+E19</f>
        <v>0</v>
      </c>
    </row>
    <row r="20" spans="1:6" s="22" customFormat="1" ht="13.5" thickBot="1">
      <c r="B20" s="86"/>
      <c r="C20" s="87"/>
      <c r="D20" s="88"/>
      <c r="E20" s="1"/>
      <c r="F20" s="89"/>
    </row>
    <row r="21" spans="1:6" s="22" customFormat="1" ht="18.75" customHeight="1">
      <c r="A21" s="75" t="s">
        <v>59</v>
      </c>
      <c r="B21" s="270" t="s">
        <v>79</v>
      </c>
      <c r="C21" s="271"/>
      <c r="D21" s="271"/>
      <c r="E21" s="18"/>
      <c r="F21" s="90"/>
    </row>
    <row r="22" spans="1:6" s="22" customFormat="1">
      <c r="A22" s="272" t="s">
        <v>37</v>
      </c>
      <c r="B22" s="273"/>
      <c r="C22" s="273"/>
      <c r="D22" s="77"/>
      <c r="E22" s="77"/>
      <c r="F22" s="91"/>
    </row>
    <row r="23" spans="1:6" s="22" customFormat="1" ht="27" customHeight="1">
      <c r="A23" s="80" t="s">
        <v>38</v>
      </c>
      <c r="B23" s="266" t="s">
        <v>80</v>
      </c>
      <c r="C23" s="267"/>
      <c r="D23" s="16"/>
      <c r="E23" s="88"/>
      <c r="F23" s="92"/>
    </row>
    <row r="24" spans="1:6" s="22" customFormat="1" ht="26.25" customHeight="1">
      <c r="A24" s="80" t="s">
        <v>42</v>
      </c>
      <c r="B24" s="266" t="s">
        <v>53</v>
      </c>
      <c r="C24" s="267"/>
      <c r="D24" s="16"/>
      <c r="E24" s="88"/>
      <c r="F24" s="92"/>
    </row>
    <row r="25" spans="1:6" s="86" customFormat="1" ht="41.25" customHeight="1">
      <c r="A25" s="79" t="s">
        <v>44</v>
      </c>
      <c r="B25" s="266" t="s">
        <v>55</v>
      </c>
      <c r="C25" s="267"/>
      <c r="D25" s="16"/>
      <c r="E25" s="88"/>
      <c r="F25" s="92"/>
    </row>
    <row r="26" spans="1:6" s="22" customFormat="1">
      <c r="A26" s="80" t="s">
        <v>46</v>
      </c>
      <c r="B26" s="266" t="s">
        <v>57</v>
      </c>
      <c r="C26" s="267"/>
      <c r="D26" s="16"/>
      <c r="E26" s="88"/>
      <c r="F26" s="92"/>
    </row>
    <row r="27" spans="1:6" s="22" customFormat="1">
      <c r="A27" s="81"/>
      <c r="B27" s="268" t="s">
        <v>48</v>
      </c>
      <c r="C27" s="268"/>
      <c r="D27" s="17">
        <f>SUM(D23:D26)</f>
        <v>0</v>
      </c>
      <c r="E27" s="17">
        <f>+D27</f>
        <v>0</v>
      </c>
      <c r="F27" s="92"/>
    </row>
    <row r="28" spans="1:6" s="22" customFormat="1" ht="13.5" thickBot="1">
      <c r="A28" s="83"/>
      <c r="B28" s="269" t="s">
        <v>81</v>
      </c>
      <c r="C28" s="269"/>
      <c r="D28" s="269"/>
      <c r="E28" s="84">
        <f>ROUND(E21-E27,-2)</f>
        <v>0</v>
      </c>
      <c r="F28" s="85">
        <f>+E28</f>
        <v>0</v>
      </c>
    </row>
    <row r="29" spans="1:6" s="22" customFormat="1" ht="15" customHeight="1" thickBot="1">
      <c r="A29" s="131"/>
      <c r="B29" s="132"/>
      <c r="C29" s="133"/>
      <c r="D29" s="134"/>
      <c r="E29" s="135"/>
      <c r="F29" s="136"/>
    </row>
    <row r="30" spans="1:6" s="22" customFormat="1">
      <c r="A30" s="97" t="s">
        <v>67</v>
      </c>
      <c r="B30" s="98" t="s">
        <v>60</v>
      </c>
      <c r="C30" s="99"/>
      <c r="D30" s="100"/>
      <c r="E30" s="101"/>
      <c r="F30" s="102"/>
    </row>
    <row r="31" spans="1:6" s="22" customFormat="1">
      <c r="A31" s="103" t="s">
        <v>82</v>
      </c>
      <c r="B31" s="108" t="s">
        <v>62</v>
      </c>
      <c r="C31" s="105"/>
      <c r="D31" s="109"/>
      <c r="E31" s="77"/>
      <c r="F31" s="106">
        <f>F12+E14-SUM(D16:D17)+E21-SUM(D24:D26)</f>
        <v>0</v>
      </c>
    </row>
    <row r="32" spans="1:6" s="22" customFormat="1">
      <c r="A32" s="107" t="s">
        <v>83</v>
      </c>
      <c r="B32" s="108" t="s">
        <v>64</v>
      </c>
      <c r="C32" s="105"/>
      <c r="D32" s="109"/>
      <c r="F32" s="106">
        <f>SUM(D23)</f>
        <v>0</v>
      </c>
    </row>
    <row r="33" spans="1:6" s="22" customFormat="1" ht="13.5" thickBot="1">
      <c r="A33" s="110" t="s">
        <v>84</v>
      </c>
      <c r="B33" s="137" t="s">
        <v>66</v>
      </c>
      <c r="C33" s="112"/>
      <c r="D33" s="113"/>
      <c r="E33" s="138"/>
      <c r="F33" s="95">
        <f>ROUND(F12+F19+F28,-2)</f>
        <v>0</v>
      </c>
    </row>
    <row r="34" spans="1:6" s="22" customFormat="1" ht="13.5" thickBot="1">
      <c r="A34" s="115"/>
      <c r="B34" s="96"/>
      <c r="C34" s="96"/>
      <c r="D34" s="1"/>
      <c r="E34" s="1"/>
      <c r="F34" s="88"/>
    </row>
    <row r="35" spans="1:6" s="22" customFormat="1" ht="22.5" customHeight="1">
      <c r="A35" s="75" t="s">
        <v>70</v>
      </c>
      <c r="B35" s="98" t="s">
        <v>68</v>
      </c>
      <c r="C35" s="98"/>
      <c r="D35" s="262" t="str">
        <f>IF(AND(A36="X",F37&gt;0),"bitte den Betrag in der Zeile Änderungsantrag entfernen","")</f>
        <v/>
      </c>
      <c r="E35" s="262"/>
      <c r="F35" s="263"/>
    </row>
    <row r="36" spans="1:6" customFormat="1" ht="15">
      <c r="A36" s="247" t="str">
        <f>IF(B1="Erstantrag/Aktualisierungsantrag","X","")</f>
        <v/>
      </c>
      <c r="B36" s="278" t="s">
        <v>69</v>
      </c>
      <c r="C36" s="278"/>
      <c r="D36" s="250"/>
      <c r="E36" s="251" t="str">
        <f>IF(A36="X",10%,"")</f>
        <v/>
      </c>
      <c r="F36" s="248" t="str">
        <f>IFERROR(ROUND(IF(A36="X",(F28+F12)*E36,""),-2),"")</f>
        <v/>
      </c>
    </row>
    <row r="37" spans="1:6" customFormat="1" ht="15.75" thickBot="1">
      <c r="A37" s="117" t="str">
        <f>IF(B1="Änderungsantrag","X","")</f>
        <v/>
      </c>
      <c r="B37" s="244" t="s">
        <v>11</v>
      </c>
      <c r="C37" s="264" t="str">
        <f>IF(AND(A37="X",F37=""),"bitte hier die bereits gewährte Pauschale für Planungskosten eingeben:","")</f>
        <v/>
      </c>
      <c r="D37" s="264"/>
      <c r="E37" s="264"/>
      <c r="F37" s="252"/>
    </row>
    <row r="38" spans="1:6" customFormat="1" ht="15.75" thickBot="1">
      <c r="A38" s="139"/>
      <c r="B38" s="140"/>
      <c r="C38" s="140"/>
      <c r="D38" s="25"/>
      <c r="E38" s="141"/>
      <c r="F38" s="128"/>
    </row>
    <row r="39" spans="1:6" ht="15.75" customHeight="1" thickBot="1">
      <c r="A39" s="121" t="s">
        <v>73</v>
      </c>
      <c r="B39" s="249" t="s">
        <v>71</v>
      </c>
      <c r="C39" s="119" t="s">
        <v>72</v>
      </c>
      <c r="D39" s="249"/>
      <c r="E39" s="119"/>
      <c r="F39" s="120" t="str">
        <f>IF(AND(COUNTBLANK(A36:A37)=1,COUNTBLANK(F36:F37)=1),E9+E14+E21+SUM(F36:F36),"")</f>
        <v/>
      </c>
    </row>
    <row r="40" spans="1:6" customFormat="1" ht="15" customHeight="1" thickBot="1"/>
    <row r="41" spans="1:6" s="26" customFormat="1" ht="25.5" customHeight="1" thickBot="1">
      <c r="A41" s="121" t="s">
        <v>85</v>
      </c>
      <c r="B41" s="265" t="s">
        <v>74</v>
      </c>
      <c r="C41" s="265"/>
      <c r="D41" s="265"/>
      <c r="E41" s="122"/>
      <c r="F41" s="125" t="str">
        <f>IF(COUNT(F36:F37)=1,SUM(F36:F37,F33),"")</f>
        <v/>
      </c>
    </row>
    <row r="50" spans="5:5">
      <c r="E50" s="123"/>
    </row>
  </sheetData>
  <sheetProtection sheet="1" selectLockedCells="1"/>
  <mergeCells count="25">
    <mergeCell ref="B41:D41"/>
    <mergeCell ref="A5:B5"/>
    <mergeCell ref="B9:D9"/>
    <mergeCell ref="A10:C10"/>
    <mergeCell ref="B25:C25"/>
    <mergeCell ref="B26:C26"/>
    <mergeCell ref="B27:C27"/>
    <mergeCell ref="B28:D28"/>
    <mergeCell ref="B21:D21"/>
    <mergeCell ref="A22:C22"/>
    <mergeCell ref="B23:C23"/>
    <mergeCell ref="B24:C24"/>
    <mergeCell ref="B17:C17"/>
    <mergeCell ref="B18:C18"/>
    <mergeCell ref="B19:D19"/>
    <mergeCell ref="D35:F35"/>
    <mergeCell ref="C37:E37"/>
    <mergeCell ref="B1:C1"/>
    <mergeCell ref="C5:F5"/>
    <mergeCell ref="B14:D14"/>
    <mergeCell ref="A15:C15"/>
    <mergeCell ref="B16:C16"/>
    <mergeCell ref="B11:C11"/>
    <mergeCell ref="B12:D12"/>
    <mergeCell ref="B36:C36"/>
  </mergeCells>
  <conditionalFormatting sqref="B1:C1">
    <cfRule type="cellIs" dxfId="15" priority="9" operator="equal">
      <formula>"Bitte wählen Sie:"</formula>
    </cfRule>
  </conditionalFormatting>
  <conditionalFormatting sqref="D36:D38">
    <cfRule type="cellIs" dxfId="14" priority="3" operator="equal">
      <formula>"Bitte wählen Sie:"</formula>
    </cfRule>
  </conditionalFormatting>
  <conditionalFormatting sqref="C37">
    <cfRule type="cellIs" dxfId="13" priority="2" operator="equal">
      <formula>"bitte hier die bereits gewährte Pauschale für Planungskosten eingeben:"</formula>
    </cfRule>
  </conditionalFormatting>
  <conditionalFormatting sqref="D35:F35">
    <cfRule type="cellIs" dxfId="12" priority="1" operator="equal">
      <formula>"bitte den Betrag in der Zeile Änderungsantrag entfernen"</formula>
    </cfRule>
  </conditionalFormatting>
  <dataValidations count="5">
    <dataValidation type="list" allowBlank="1" showInputMessage="1" showErrorMessage="1" sqref="B1" xr:uid="{ED2711B8-31DC-49AA-B609-9BB278B069C7}">
      <formula1>Antragsart</formula1>
    </dataValidation>
    <dataValidation type="date" allowBlank="1" showInputMessage="1" showErrorMessage="1" promptTitle="Datum" prompt="Bitte geben SIe das Datum Ihres Antrages (Muster 1) ein" sqref="B2" xr:uid="{0ADF5B6A-1131-4CAF-8138-41948B5DAE4A}">
      <formula1>32874</formula1>
      <formula2>51501</formula2>
    </dataValidation>
    <dataValidation type="textLength" allowBlank="1" showInputMessage="1" showErrorMessage="1" errorTitle="OM eingeben" error="Hier bitte das Ordnungsmerkmal eintragen:_x000a__x000a_z.B. &quot;2025 99 999&quot;" promptTitle="Ordnungsmerkmal" prompt="nur sofern schon bekannt" sqref="B3" xr:uid="{BF32DF76-DAE4-4E81-9591-250B7C5BBDEC}">
      <formula1>10</formula1>
      <formula2>11</formula2>
    </dataValidation>
    <dataValidation type="decimal" allowBlank="1" showInputMessage="1" showErrorMessage="1" sqref="E14 E9 D10 D16:D17" xr:uid="{D12C678E-44F3-4F21-89EC-485936530A1F}">
      <formula1>0</formula1>
      <formula2>900000000</formula2>
    </dataValidation>
    <dataValidation type="whole" allowBlank="1" showInputMessage="1" showErrorMessage="1" errorTitle="Planungskosten" error="Hier bitte die gewährte Planungskostenpauschale eingeben._x000a__x000a_Eine 0 (Null) ist in dieser Zelle nicht zulässig, zum Löschen bitte den Inhalt entfernen (Taste &quot;Entf&quot;)" promptTitle="Planungskostenpauschale" prompt="Hier bitte die gewährte Planungskostenpauschale eingeben. Sie finden die Höhe im Antragsprüfvermerk (Vermerk über die Prüfung des Antrages)." sqref="F37" xr:uid="{239F205B-C37E-4138-B86D-42E1D8FF3214}">
      <formula1>100</formula1>
      <formula2>10000000</formula2>
    </dataValidation>
  </dataValidations>
  <pageMargins left="0.33764367816091956" right="0.28985507246376813" top="0.78740157499999996" bottom="0.78740157499999996" header="0.3" footer="0.3"/>
  <pageSetup paperSize="9" orientation="portrait" r:id="rId1"/>
  <headerFooter>
    <oddHeader>&amp;L&amp;"-,Fett"&amp;14Anlage Ausgaben&amp;C&amp;"-,Fett"&amp;14Muster 2.2 | Abstellanlagen&amp;R&amp;"-,Fett"&amp;14Stand: 05/2025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C9FD3-CB81-462F-AD6B-CCC243E06634}">
  <sheetPr>
    <tabColor theme="9" tint="0.39997558519241921"/>
    <pageSetUpPr fitToPage="1"/>
  </sheetPr>
  <dimension ref="A3:O24"/>
  <sheetViews>
    <sheetView showGridLines="0" view="pageLayout" zoomScale="130" zoomScaleNormal="100" zoomScalePageLayoutView="130" workbookViewId="0" xr3:uid="{3511A154-A254-5A1E-9A73-90EC4119A6DB}">
      <selection activeCell="B17" sqref="B17:C17"/>
    </sheetView>
  </sheetViews>
  <sheetFormatPr defaultColWidth="11.42578125" defaultRowHeight="15"/>
  <cols>
    <col min="1" max="1" width="4.28515625" customWidth="1"/>
    <col min="2" max="2" width="35.28515625" customWidth="1"/>
    <col min="3" max="4" width="4.42578125" bestFit="1" customWidth="1"/>
    <col min="5" max="7" width="9.28515625" bestFit="1" customWidth="1"/>
    <col min="8" max="8" width="9.5703125" customWidth="1"/>
    <col min="9" max="9" width="10.5703125" customWidth="1"/>
    <col min="10" max="10" width="8" style="168" customWidth="1"/>
    <col min="11" max="11" width="14.140625" customWidth="1"/>
    <col min="12" max="12" width="13.140625" bestFit="1" customWidth="1"/>
    <col min="13" max="13" width="13.28515625" bestFit="1" customWidth="1"/>
    <col min="14" max="14" width="17.140625" bestFit="1" customWidth="1"/>
    <col min="15" max="15" width="2.28515625" customWidth="1"/>
  </cols>
  <sheetData>
    <row r="3" spans="1:15">
      <c r="A3" s="142"/>
      <c r="B3" s="142"/>
      <c r="C3" s="142"/>
      <c r="D3" s="142"/>
      <c r="E3" s="282" t="s">
        <v>86</v>
      </c>
      <c r="F3" s="283"/>
      <c r="G3" s="283"/>
      <c r="H3" s="283"/>
      <c r="I3" s="283"/>
      <c r="J3" s="284" t="s">
        <v>87</v>
      </c>
      <c r="K3" s="142"/>
      <c r="L3" s="142"/>
    </row>
    <row r="4" spans="1:15" ht="175.5" customHeight="1">
      <c r="A4" s="143" t="s">
        <v>88</v>
      </c>
      <c r="B4" s="143" t="s">
        <v>89</v>
      </c>
      <c r="C4" s="144" t="s">
        <v>90</v>
      </c>
      <c r="D4" s="144" t="s">
        <v>91</v>
      </c>
      <c r="E4" s="145" t="s">
        <v>92</v>
      </c>
      <c r="F4" s="145" t="s">
        <v>93</v>
      </c>
      <c r="G4" s="145" t="s">
        <v>94</v>
      </c>
      <c r="H4" s="145" t="s">
        <v>95</v>
      </c>
      <c r="I4" s="146" t="s">
        <v>96</v>
      </c>
      <c r="J4" s="284"/>
      <c r="K4" s="147" t="s">
        <v>97</v>
      </c>
      <c r="L4" s="147" t="s">
        <v>98</v>
      </c>
      <c r="M4" s="148" t="s">
        <v>99</v>
      </c>
      <c r="N4" s="147" t="s">
        <v>100</v>
      </c>
    </row>
    <row r="5" spans="1:15">
      <c r="A5" s="279" t="s">
        <v>101</v>
      </c>
      <c r="B5" s="280"/>
      <c r="C5" s="280"/>
      <c r="D5" s="281"/>
      <c r="E5" s="149">
        <v>1000</v>
      </c>
      <c r="F5" s="149">
        <v>1200</v>
      </c>
      <c r="G5" s="149">
        <v>1800</v>
      </c>
      <c r="H5" s="149">
        <v>2500</v>
      </c>
      <c r="I5" s="149">
        <v>2500</v>
      </c>
      <c r="J5" s="150">
        <v>500</v>
      </c>
      <c r="K5" s="151"/>
      <c r="L5" s="152" t="s">
        <v>102</v>
      </c>
      <c r="M5" s="151"/>
      <c r="N5" s="151"/>
    </row>
    <row r="6" spans="1:15">
      <c r="A6" s="142"/>
      <c r="B6" s="142"/>
      <c r="C6" s="142"/>
      <c r="D6" s="142"/>
      <c r="E6" s="142"/>
      <c r="F6" s="142"/>
      <c r="G6" s="142"/>
      <c r="H6" s="142"/>
      <c r="I6" s="142"/>
      <c r="J6" s="153"/>
      <c r="K6" s="142"/>
      <c r="L6" s="154">
        <v>0.19</v>
      </c>
    </row>
    <row r="7" spans="1:15" s="158" customFormat="1" ht="20.100000000000001" customHeight="1">
      <c r="A7" s="155">
        <v>1</v>
      </c>
      <c r="B7" s="8"/>
      <c r="C7" s="9"/>
      <c r="D7" s="9"/>
      <c r="E7" s="9"/>
      <c r="F7" s="9"/>
      <c r="G7" s="9"/>
      <c r="H7" s="9"/>
      <c r="I7" s="73"/>
      <c r="J7" s="74"/>
      <c r="K7" s="156">
        <f t="shared" ref="K7:K14" si="0">SUM(E7*$E$5)+(F7*$F$5)+(G7*$G$5)+(H7*$H$5)+(I7*$I$5)+(J7*$J$5)</f>
        <v>0</v>
      </c>
      <c r="L7" s="156">
        <f>SUM(K7*$L$6)+K7</f>
        <v>0</v>
      </c>
      <c r="M7" s="10"/>
      <c r="N7" s="157">
        <f>IF(L7&lt;M7,L7,M7)</f>
        <v>0</v>
      </c>
      <c r="O7"/>
    </row>
    <row r="8" spans="1:15" s="158" customFormat="1" ht="20.100000000000001" customHeight="1">
      <c r="A8" s="155">
        <f t="shared" ref="A8:A20" si="1">SUM(A7+1)</f>
        <v>2</v>
      </c>
      <c r="B8" s="8"/>
      <c r="C8" s="9"/>
      <c r="D8" s="9"/>
      <c r="E8" s="9"/>
      <c r="F8" s="9"/>
      <c r="G8" s="9"/>
      <c r="H8" s="9"/>
      <c r="I8" s="73"/>
      <c r="J8" s="74"/>
      <c r="K8" s="156">
        <f t="shared" si="0"/>
        <v>0</v>
      </c>
      <c r="L8" s="156">
        <f>SUM(K8*$L$6)+K8</f>
        <v>0</v>
      </c>
      <c r="M8" s="10"/>
      <c r="N8" s="157">
        <f t="shared" ref="N8:N20" si="2">IF(L8&lt;M8,L8,M8)</f>
        <v>0</v>
      </c>
    </row>
    <row r="9" spans="1:15" s="158" customFormat="1" ht="20.100000000000001" customHeight="1">
      <c r="A9" s="155">
        <f t="shared" si="1"/>
        <v>3</v>
      </c>
      <c r="B9" s="8"/>
      <c r="C9" s="9"/>
      <c r="D9" s="9"/>
      <c r="E9" s="9"/>
      <c r="F9" s="9"/>
      <c r="G9" s="9"/>
      <c r="H9" s="9"/>
      <c r="I9" s="73"/>
      <c r="J9" s="74"/>
      <c r="K9" s="156">
        <f t="shared" si="0"/>
        <v>0</v>
      </c>
      <c r="L9" s="156">
        <f t="shared" ref="L9:L15" si="3">SUM(K9*$L$6)+K9</f>
        <v>0</v>
      </c>
      <c r="M9" s="10"/>
      <c r="N9" s="157">
        <f t="shared" si="2"/>
        <v>0</v>
      </c>
    </row>
    <row r="10" spans="1:15" s="158" customFormat="1" ht="20.100000000000001" customHeight="1">
      <c r="A10" s="155">
        <f t="shared" si="1"/>
        <v>4</v>
      </c>
      <c r="B10" s="8"/>
      <c r="C10" s="9"/>
      <c r="D10" s="9"/>
      <c r="E10" s="9"/>
      <c r="F10" s="9"/>
      <c r="G10" s="9"/>
      <c r="H10" s="9"/>
      <c r="I10" s="73"/>
      <c r="J10" s="74"/>
      <c r="K10" s="156">
        <f t="shared" si="0"/>
        <v>0</v>
      </c>
      <c r="L10" s="156">
        <f t="shared" si="3"/>
        <v>0</v>
      </c>
      <c r="M10" s="10"/>
      <c r="N10" s="157">
        <f t="shared" si="2"/>
        <v>0</v>
      </c>
    </row>
    <row r="11" spans="1:15" s="158" customFormat="1" ht="20.100000000000001" customHeight="1">
      <c r="A11" s="155">
        <f t="shared" si="1"/>
        <v>5</v>
      </c>
      <c r="B11" s="8"/>
      <c r="C11" s="9"/>
      <c r="D11" s="9"/>
      <c r="E11" s="9"/>
      <c r="F11" s="9"/>
      <c r="G11" s="9"/>
      <c r="H11" s="9"/>
      <c r="I11" s="73"/>
      <c r="J11" s="74"/>
      <c r="K11" s="156">
        <f t="shared" si="0"/>
        <v>0</v>
      </c>
      <c r="L11" s="156">
        <f t="shared" si="3"/>
        <v>0</v>
      </c>
      <c r="M11" s="10"/>
      <c r="N11" s="157">
        <f t="shared" si="2"/>
        <v>0</v>
      </c>
    </row>
    <row r="12" spans="1:15" s="158" customFormat="1" ht="20.100000000000001" customHeight="1">
      <c r="A12" s="155">
        <f t="shared" si="1"/>
        <v>6</v>
      </c>
      <c r="B12" s="8"/>
      <c r="C12" s="9"/>
      <c r="D12" s="9"/>
      <c r="E12" s="9"/>
      <c r="F12" s="9"/>
      <c r="G12" s="9"/>
      <c r="H12" s="9"/>
      <c r="I12" s="73"/>
      <c r="J12" s="74"/>
      <c r="K12" s="156">
        <f t="shared" si="0"/>
        <v>0</v>
      </c>
      <c r="L12" s="156">
        <f t="shared" si="3"/>
        <v>0</v>
      </c>
      <c r="M12" s="10"/>
      <c r="N12" s="157">
        <f t="shared" si="2"/>
        <v>0</v>
      </c>
    </row>
    <row r="13" spans="1:15" s="158" customFormat="1" ht="20.100000000000001" customHeight="1">
      <c r="A13" s="155">
        <f t="shared" si="1"/>
        <v>7</v>
      </c>
      <c r="B13" s="8"/>
      <c r="C13" s="9"/>
      <c r="D13" s="9"/>
      <c r="E13" s="9"/>
      <c r="F13" s="9"/>
      <c r="G13" s="9"/>
      <c r="H13" s="9"/>
      <c r="I13" s="73"/>
      <c r="J13" s="74"/>
      <c r="K13" s="156">
        <f t="shared" si="0"/>
        <v>0</v>
      </c>
      <c r="L13" s="156">
        <f t="shared" si="3"/>
        <v>0</v>
      </c>
      <c r="M13" s="10"/>
      <c r="N13" s="157">
        <f t="shared" si="2"/>
        <v>0</v>
      </c>
    </row>
    <row r="14" spans="1:15" s="158" customFormat="1" ht="20.100000000000001" customHeight="1">
      <c r="A14" s="155">
        <f t="shared" si="1"/>
        <v>8</v>
      </c>
      <c r="B14" s="8"/>
      <c r="C14" s="9"/>
      <c r="D14" s="9"/>
      <c r="E14" s="9"/>
      <c r="F14" s="9"/>
      <c r="G14" s="9"/>
      <c r="H14" s="9"/>
      <c r="I14" s="73"/>
      <c r="J14" s="74"/>
      <c r="K14" s="156">
        <f t="shared" si="0"/>
        <v>0</v>
      </c>
      <c r="L14" s="156">
        <f t="shared" si="3"/>
        <v>0</v>
      </c>
      <c r="M14" s="10"/>
      <c r="N14" s="157">
        <f t="shared" si="2"/>
        <v>0</v>
      </c>
    </row>
    <row r="15" spans="1:15" s="158" customFormat="1" ht="20.100000000000001" customHeight="1">
      <c r="A15" s="155">
        <f t="shared" si="1"/>
        <v>9</v>
      </c>
      <c r="B15" s="8"/>
      <c r="C15" s="9"/>
      <c r="D15" s="9"/>
      <c r="E15" s="9"/>
      <c r="F15" s="9"/>
      <c r="G15" s="9"/>
      <c r="H15" s="9"/>
      <c r="I15" s="73"/>
      <c r="J15" s="74"/>
      <c r="K15" s="156">
        <f t="shared" ref="K15:K19" si="4">SUM(E15*$E$5)+(F15*$F$5)+(G15*$G$5)+(H15*$H$5)+(I15*$I$5)+(J15*$J$5)</f>
        <v>0</v>
      </c>
      <c r="L15" s="156">
        <f t="shared" si="3"/>
        <v>0</v>
      </c>
      <c r="M15" s="10"/>
      <c r="N15" s="157">
        <f t="shared" si="2"/>
        <v>0</v>
      </c>
    </row>
    <row r="16" spans="1:15" s="158" customFormat="1" ht="20.100000000000001" customHeight="1">
      <c r="A16" s="155">
        <f t="shared" si="1"/>
        <v>10</v>
      </c>
      <c r="B16" s="8"/>
      <c r="C16" s="9"/>
      <c r="D16" s="9"/>
      <c r="E16" s="9"/>
      <c r="F16" s="9"/>
      <c r="G16" s="9"/>
      <c r="H16" s="9"/>
      <c r="I16" s="73"/>
      <c r="J16" s="74"/>
      <c r="K16" s="156">
        <f t="shared" si="4"/>
        <v>0</v>
      </c>
      <c r="L16" s="156">
        <f>SUM(K16*$L$6)+K16</f>
        <v>0</v>
      </c>
      <c r="M16" s="10"/>
      <c r="N16" s="157">
        <f t="shared" si="2"/>
        <v>0</v>
      </c>
    </row>
    <row r="17" spans="1:14" s="158" customFormat="1" ht="20.100000000000001" customHeight="1">
      <c r="A17" s="155">
        <f t="shared" si="1"/>
        <v>11</v>
      </c>
      <c r="B17" s="8"/>
      <c r="C17" s="9"/>
      <c r="D17" s="9"/>
      <c r="E17" s="9"/>
      <c r="F17" s="9"/>
      <c r="G17" s="9"/>
      <c r="H17" s="9"/>
      <c r="I17" s="73"/>
      <c r="J17" s="74"/>
      <c r="K17" s="156">
        <f>SUM(E17*$E$5)+(F17*$F$5)+(G17*$G$5)+(H17*$H$5)+(I17*$I$5)+(J17*$J$5)</f>
        <v>0</v>
      </c>
      <c r="L17" s="156">
        <f>SUM(K17*$L$6)+K17</f>
        <v>0</v>
      </c>
      <c r="M17" s="10"/>
      <c r="N17" s="157">
        <f t="shared" si="2"/>
        <v>0</v>
      </c>
    </row>
    <row r="18" spans="1:14" s="158" customFormat="1" ht="20.100000000000001" customHeight="1">
      <c r="A18" s="155">
        <f t="shared" si="1"/>
        <v>12</v>
      </c>
      <c r="B18" s="8"/>
      <c r="C18" s="9"/>
      <c r="D18" s="9"/>
      <c r="E18" s="9"/>
      <c r="F18" s="9"/>
      <c r="G18" s="9"/>
      <c r="H18" s="9"/>
      <c r="I18" s="73"/>
      <c r="J18" s="74"/>
      <c r="K18" s="156">
        <f>SUM(E18*$E$5)+(F18*$F$5)+(G18*$G$5)+(H18*$H$5)+(I18*$I$5)+(J18*$J$5)</f>
        <v>0</v>
      </c>
      <c r="L18" s="156">
        <f>SUM(K18*$L$6)+K18</f>
        <v>0</v>
      </c>
      <c r="M18" s="10"/>
      <c r="N18" s="157">
        <f t="shared" si="2"/>
        <v>0</v>
      </c>
    </row>
    <row r="19" spans="1:14" s="158" customFormat="1" ht="20.100000000000001" customHeight="1">
      <c r="A19" s="155">
        <f t="shared" si="1"/>
        <v>13</v>
      </c>
      <c r="B19" s="8"/>
      <c r="C19" s="9"/>
      <c r="D19" s="9"/>
      <c r="E19" s="9"/>
      <c r="F19" s="9"/>
      <c r="G19" s="9"/>
      <c r="H19" s="9"/>
      <c r="I19" s="73"/>
      <c r="J19" s="74"/>
      <c r="K19" s="156">
        <f t="shared" si="4"/>
        <v>0</v>
      </c>
      <c r="L19" s="156">
        <f>SUM(K19*$L$6)+K19</f>
        <v>0</v>
      </c>
      <c r="M19" s="10"/>
      <c r="N19" s="157">
        <f t="shared" ref="N19" si="5">IF(L19&lt;M19,L19,M19)</f>
        <v>0</v>
      </c>
    </row>
    <row r="20" spans="1:14" s="158" customFormat="1" ht="20.100000000000001" customHeight="1">
      <c r="A20" s="155">
        <f t="shared" si="1"/>
        <v>14</v>
      </c>
      <c r="B20" s="8"/>
      <c r="C20" s="9"/>
      <c r="D20" s="9"/>
      <c r="E20" s="9"/>
      <c r="F20" s="9"/>
      <c r="G20" s="9"/>
      <c r="H20" s="9"/>
      <c r="I20" s="73"/>
      <c r="J20" s="74"/>
      <c r="K20" s="156">
        <f>SUM(E20*$E$5)+(F20*$F$5)+(G20*$G$5)+(H20*$H$5)+(I20*$I$5)+(J20*$J$5)</f>
        <v>0</v>
      </c>
      <c r="L20" s="156">
        <f>SUM(K20*$L$6)+K20</f>
        <v>0</v>
      </c>
      <c r="M20" s="10"/>
      <c r="N20" s="157">
        <f t="shared" si="2"/>
        <v>0</v>
      </c>
    </row>
    <row r="21" spans="1:14">
      <c r="A21" s="142"/>
      <c r="B21" s="142"/>
      <c r="C21" s="142"/>
      <c r="D21" s="142"/>
      <c r="E21" s="142"/>
      <c r="F21" s="142"/>
      <c r="G21" s="142"/>
      <c r="H21" s="142"/>
      <c r="I21" s="142"/>
      <c r="J21" s="153"/>
      <c r="K21" s="159"/>
      <c r="L21" s="159"/>
      <c r="M21" s="160"/>
      <c r="N21" s="160"/>
    </row>
    <row r="22" spans="1:14" s="139" customFormat="1">
      <c r="A22" s="161"/>
      <c r="B22" s="162" t="s">
        <v>103</v>
      </c>
      <c r="C22" s="162">
        <f t="shared" ref="C22:J22" si="6">SUM(C7:C20)</f>
        <v>0</v>
      </c>
      <c r="D22" s="162">
        <f t="shared" si="6"/>
        <v>0</v>
      </c>
      <c r="E22" s="162">
        <f t="shared" si="6"/>
        <v>0</v>
      </c>
      <c r="F22" s="162">
        <f t="shared" si="6"/>
        <v>0</v>
      </c>
      <c r="G22" s="162">
        <f t="shared" si="6"/>
        <v>0</v>
      </c>
      <c r="H22" s="162">
        <f t="shared" si="6"/>
        <v>0</v>
      </c>
      <c r="I22" s="163">
        <f t="shared" si="6"/>
        <v>0</v>
      </c>
      <c r="J22" s="164">
        <f t="shared" si="6"/>
        <v>0</v>
      </c>
      <c r="K22" s="165">
        <f>SUM(K7:K20)</f>
        <v>0</v>
      </c>
      <c r="L22" s="165">
        <f>SUM(L7:L20)</f>
        <v>0</v>
      </c>
      <c r="M22" s="165">
        <f>SUM(M7:M20)</f>
        <v>0</v>
      </c>
      <c r="N22" s="166">
        <f>ROUND(SUM(N7:N20),-2)</f>
        <v>0</v>
      </c>
    </row>
    <row r="23" spans="1:14">
      <c r="A23" s="142"/>
      <c r="B23" s="142"/>
      <c r="C23" s="142"/>
      <c r="D23" s="142"/>
      <c r="E23" s="142"/>
      <c r="F23" s="142"/>
      <c r="G23" s="142"/>
      <c r="H23" s="142"/>
      <c r="I23" s="142"/>
      <c r="J23" s="153"/>
      <c r="K23" s="142"/>
      <c r="L23" s="142"/>
    </row>
    <row r="24" spans="1:14">
      <c r="A24" s="142"/>
      <c r="B24" s="142" t="s">
        <v>104</v>
      </c>
      <c r="C24" s="142"/>
      <c r="D24" s="142"/>
      <c r="E24" s="142"/>
      <c r="F24" s="142"/>
      <c r="G24" s="142"/>
      <c r="H24" s="142"/>
      <c r="I24" s="142"/>
      <c r="J24" s="153"/>
      <c r="K24" s="167"/>
    </row>
  </sheetData>
  <sheetProtection sheet="1" selectLockedCells="1"/>
  <mergeCells count="3">
    <mergeCell ref="A5:D5"/>
    <mergeCell ref="E3:I3"/>
    <mergeCell ref="J3:J4"/>
  </mergeCells>
  <conditionalFormatting sqref="D7">
    <cfRule type="cellIs" dxfId="11" priority="5" operator="notEqual">
      <formula>SUM(E7:I7)</formula>
    </cfRule>
  </conditionalFormatting>
  <conditionalFormatting sqref="D8:D20">
    <cfRule type="cellIs" dxfId="10" priority="1" operator="notEqual">
      <formula>SUM(E8:I8)</formula>
    </cfRule>
  </conditionalFormatting>
  <dataValidations count="1">
    <dataValidation type="whole" operator="greaterThanOrEqual" allowBlank="1" showInputMessage="1" showErrorMessage="1" errorTitle="Anzahl der Stellplätze" error="Die Anzahl der Stellplätze muss mindestens der Anzahl der Bügel entsprechen." sqref="D7:D8" xr:uid="{F2112954-F597-42AA-80AE-E848BB0986DF}">
      <formula1>C7</formula1>
    </dataValidation>
  </dataValidations>
  <pageMargins left="0.19685039370078741" right="0.39370078740157483" top="0.78740157480314965" bottom="0.78740157480314965" header="0.31496062992125984" footer="0.31496062992125984"/>
  <pageSetup paperSize="9" scale="84" orientation="landscape" r:id="rId1"/>
  <headerFooter>
    <oddHeader>&amp;L&amp;"-,Fett"&amp;14Anlage zum Muster 2.2 - Abstellanlagen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5E321-D3C2-4DEB-BFDF-611FD91AB217}">
  <sheetPr>
    <tabColor theme="7"/>
  </sheetPr>
  <dimension ref="A1:F17"/>
  <sheetViews>
    <sheetView showGridLines="0" view="pageLayout" zoomScale="130" zoomScaleNormal="100" zoomScalePageLayoutView="130" workbookViewId="0" xr3:uid="{6EC6F3D0-44C3-551E-AD88-8DA813F80BD2}">
      <selection activeCell="B1" sqref="B1:C1"/>
    </sheetView>
  </sheetViews>
  <sheetFormatPr defaultColWidth="11.42578125" defaultRowHeight="12.75"/>
  <cols>
    <col min="1" max="1" width="4.5703125" style="30" customWidth="1"/>
    <col min="2" max="2" width="20.28515625" style="30" customWidth="1"/>
    <col min="3" max="3" width="18.5703125" style="30" customWidth="1"/>
    <col min="4" max="4" width="15.7109375" style="30" customWidth="1"/>
    <col min="5" max="5" width="16.28515625" style="30" customWidth="1"/>
    <col min="6" max="6" width="17.140625" style="30" customWidth="1"/>
    <col min="7" max="16384" width="11.42578125" style="30"/>
  </cols>
  <sheetData>
    <row r="1" spans="1:6" s="22" customFormat="1" ht="12.75" customHeight="1">
      <c r="A1" s="21" t="s">
        <v>30</v>
      </c>
      <c r="B1" s="261" t="s">
        <v>5</v>
      </c>
      <c r="C1" s="261"/>
      <c r="F1" s="23"/>
    </row>
    <row r="2" spans="1:6" s="25" customFormat="1" ht="12.75" customHeight="1">
      <c r="A2" s="21" t="s">
        <v>31</v>
      </c>
      <c r="B2" s="6"/>
      <c r="C2" s="24"/>
    </row>
    <row r="3" spans="1:6" s="22" customFormat="1">
      <c r="A3" s="26" t="s">
        <v>32</v>
      </c>
      <c r="B3" s="7"/>
      <c r="C3" s="27"/>
    </row>
    <row r="4" spans="1:6" s="25" customFormat="1"/>
    <row r="5" spans="1:6" s="22" customFormat="1" ht="29.25" customHeight="1">
      <c r="B5" s="71" t="s">
        <v>33</v>
      </c>
      <c r="C5" s="276"/>
      <c r="D5" s="276"/>
      <c r="E5" s="276"/>
      <c r="F5" s="276"/>
    </row>
    <row r="7" spans="1:6" ht="20.25" customHeight="1">
      <c r="A7" s="29" t="s">
        <v>34</v>
      </c>
      <c r="E7" s="31"/>
      <c r="F7" s="32"/>
    </row>
    <row r="8" spans="1:6" ht="13.5" thickBot="1">
      <c r="E8" s="31"/>
      <c r="F8" s="32"/>
    </row>
    <row r="9" spans="1:6" s="22" customFormat="1" ht="18" customHeight="1">
      <c r="A9" s="75">
        <v>1</v>
      </c>
      <c r="B9" s="270" t="s">
        <v>71</v>
      </c>
      <c r="C9" s="271"/>
      <c r="D9" s="271"/>
      <c r="E9" s="169">
        <f>'Anlage Muster 2.3'!G24</f>
        <v>0</v>
      </c>
      <c r="F9" s="170"/>
    </row>
    <row r="10" spans="1:6" s="22" customFormat="1">
      <c r="A10" s="272" t="s">
        <v>37</v>
      </c>
      <c r="B10" s="273"/>
      <c r="C10" s="273"/>
      <c r="D10" s="77"/>
      <c r="E10" s="171"/>
      <c r="F10" s="172"/>
    </row>
    <row r="11" spans="1:6" s="22" customFormat="1">
      <c r="A11" s="173" t="s">
        <v>105</v>
      </c>
      <c r="B11" s="266" t="s">
        <v>106</v>
      </c>
      <c r="C11" s="267"/>
      <c r="D11" s="174">
        <f>'Anlage Muster 2.3'!E22</f>
        <v>0</v>
      </c>
      <c r="E11" s="175"/>
      <c r="F11" s="176"/>
    </row>
    <row r="12" spans="1:6" s="22" customFormat="1">
      <c r="A12" s="173" t="s">
        <v>107</v>
      </c>
      <c r="B12" s="266" t="s">
        <v>57</v>
      </c>
      <c r="C12" s="267"/>
      <c r="D12" s="174">
        <f>'Anlage Muster 2.3'!F22</f>
        <v>0</v>
      </c>
      <c r="E12" s="177"/>
      <c r="F12" s="178"/>
    </row>
    <row r="13" spans="1:6" s="22" customFormat="1" ht="12.75" customHeight="1">
      <c r="A13" s="173" t="s">
        <v>108</v>
      </c>
      <c r="B13" s="266" t="s">
        <v>48</v>
      </c>
      <c r="C13" s="267"/>
      <c r="D13" s="174">
        <f>SUM(D11:D12)</f>
        <v>0</v>
      </c>
      <c r="E13" s="179">
        <f>+D13</f>
        <v>0</v>
      </c>
      <c r="F13" s="180"/>
    </row>
    <row r="14" spans="1:6" s="22" customFormat="1" ht="13.5" thickBot="1">
      <c r="A14" s="173" t="s">
        <v>109</v>
      </c>
      <c r="B14" s="112" t="s">
        <v>110</v>
      </c>
      <c r="C14" s="181"/>
      <c r="D14" s="138"/>
      <c r="E14" s="182">
        <f>E9-E13</f>
        <v>0</v>
      </c>
      <c r="F14" s="95">
        <f>E14</f>
        <v>0</v>
      </c>
    </row>
    <row r="15" spans="1:6" s="22" customFormat="1">
      <c r="A15" s="183" t="s">
        <v>111</v>
      </c>
      <c r="B15" s="285" t="s">
        <v>112</v>
      </c>
      <c r="C15" s="286"/>
      <c r="D15" s="184">
        <f>IF('Anlage Muster 2.3'!G14&gt;'Anlage Muster 2.3'!E27,'Anlage Muster 2.3'!G14-'Anlage Muster 2.3'!E27,0)</f>
        <v>0</v>
      </c>
      <c r="E15" s="185">
        <f>D15</f>
        <v>0</v>
      </c>
      <c r="F15" s="186"/>
    </row>
    <row r="16" spans="1:6" s="22" customFormat="1" ht="13.5" thickBot="1">
      <c r="A16" s="235" t="s">
        <v>113</v>
      </c>
      <c r="B16" s="269" t="s">
        <v>114</v>
      </c>
      <c r="C16" s="269"/>
      <c r="D16" s="269"/>
      <c r="E16" s="187">
        <f>IFERROR(E14-E15,"")</f>
        <v>0</v>
      </c>
      <c r="F16" s="95">
        <f>+E16</f>
        <v>0</v>
      </c>
    </row>
    <row r="17" customFormat="1" ht="15"/>
  </sheetData>
  <sheetProtection sheet="1" selectLockedCells="1"/>
  <mergeCells count="9">
    <mergeCell ref="B13:C13"/>
    <mergeCell ref="B16:D16"/>
    <mergeCell ref="B11:C11"/>
    <mergeCell ref="B15:C15"/>
    <mergeCell ref="B1:C1"/>
    <mergeCell ref="C5:F5"/>
    <mergeCell ref="B9:D9"/>
    <mergeCell ref="A10:C10"/>
    <mergeCell ref="B12:C12"/>
  </mergeCells>
  <conditionalFormatting sqref="B1:C1">
    <cfRule type="cellIs" dxfId="9" priority="5" operator="equal">
      <formula>"Bitte wählen Sie:"</formula>
    </cfRule>
  </conditionalFormatting>
  <dataValidations count="4">
    <dataValidation type="list" allowBlank="1" showInputMessage="1" showErrorMessage="1" sqref="B1" xr:uid="{8009B663-6560-4200-B029-E9982BA03DBB}">
      <formula1>Antragsart</formula1>
    </dataValidation>
    <dataValidation type="date" allowBlank="1" showInputMessage="1" showErrorMessage="1" promptTitle="Datum" prompt="Bitte geben SIe das Datum Ihres Antrages (Muster 1) ein" sqref="B2" xr:uid="{55A88DD9-9314-4DD8-A6C4-6E6495A13995}">
      <formula1>32874</formula1>
      <formula2>51501</formula2>
    </dataValidation>
    <dataValidation type="textLength" allowBlank="1" showInputMessage="1" showErrorMessage="1" errorTitle="OM eingeben" error="Hier bitte das Ordnungsmerkmal eintragen:_x000a__x000a_z.B. &quot;2025 99 999&quot;" promptTitle="Ordnungsmerkmal" prompt="nur sofern schon bekannt" sqref="B3" xr:uid="{A437BA76-734E-48A6-92C8-4ABDB78B4D26}">
      <formula1>10</formula1>
      <formula2>11</formula2>
    </dataValidation>
    <dataValidation type="decimal" allowBlank="1" showInputMessage="1" showErrorMessage="1" sqref="E9" xr:uid="{64E754A9-A66D-4475-8D8B-56F23899154A}">
      <formula1>0</formula1>
      <formula2>900000000</formula2>
    </dataValidation>
  </dataValidations>
  <pageMargins left="0.33764367816091956" right="0.66123188405797106" top="0.78740157499999996" bottom="0.78740157499999996" header="0.3" footer="0.3"/>
  <pageSetup paperSize="9" orientation="portrait" r:id="rId1"/>
  <headerFooter>
    <oddHeader>&amp;L&amp;"-,Fett"&amp;14Anlage Ausgaben&amp;C&amp;"-,Fett"&amp;14Muster 2.3 | Zustandserfassung&amp;R&amp;"-,Fett"&amp;14Stand: 05/2025</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17B8D-BF5A-48B5-A7B9-028A848EC5D3}">
  <sheetPr>
    <tabColor rgb="FFFFC000"/>
  </sheetPr>
  <dimension ref="A1:G30"/>
  <sheetViews>
    <sheetView showGridLines="0" view="pageLayout" zoomScale="115" zoomScaleNormal="100" zoomScalePageLayoutView="115" workbookViewId="0" xr3:uid="{0722278C-5B0E-51A2-9246-EC4EBA934135}">
      <selection activeCell="E17" sqref="E17"/>
    </sheetView>
  </sheetViews>
  <sheetFormatPr defaultColWidth="11.42578125" defaultRowHeight="15"/>
  <cols>
    <col min="1" max="1" width="4.28515625" customWidth="1"/>
    <col min="2" max="2" width="47.42578125" customWidth="1"/>
    <col min="3" max="3" width="10.28515625" customWidth="1"/>
    <col min="4" max="4" width="14.28515625" customWidth="1"/>
    <col min="5" max="5" width="18.140625" customWidth="1"/>
    <col min="6" max="6" width="20" customWidth="1"/>
    <col min="7" max="7" width="18.28515625" customWidth="1"/>
    <col min="8" max="8" width="3.85546875" customWidth="1"/>
  </cols>
  <sheetData>
    <row r="1" spans="1:7" ht="28.5">
      <c r="A1" s="143" t="s">
        <v>88</v>
      </c>
      <c r="B1" s="143" t="s">
        <v>115</v>
      </c>
      <c r="C1" s="188" t="s">
        <v>116</v>
      </c>
      <c r="D1" s="188" t="s">
        <v>117</v>
      </c>
      <c r="E1" s="188" t="s">
        <v>118</v>
      </c>
      <c r="F1" s="188" t="s">
        <v>57</v>
      </c>
      <c r="G1" s="188" t="s">
        <v>119</v>
      </c>
    </row>
    <row r="2" spans="1:7" ht="5.25" customHeight="1">
      <c r="A2" s="189"/>
      <c r="B2" s="190"/>
      <c r="C2" s="191"/>
      <c r="D2" s="191"/>
      <c r="E2" s="191"/>
      <c r="F2" s="191"/>
    </row>
    <row r="3" spans="1:7">
      <c r="A3" s="162"/>
      <c r="B3" s="162" t="s">
        <v>120</v>
      </c>
      <c r="C3" s="162" t="s">
        <v>121</v>
      </c>
      <c r="D3" s="162" t="s">
        <v>122</v>
      </c>
      <c r="E3" s="162"/>
      <c r="F3" s="162"/>
      <c r="G3" s="162" t="s">
        <v>122</v>
      </c>
    </row>
    <row r="4" spans="1:7" ht="5.25" customHeight="1">
      <c r="A4" s="189"/>
      <c r="B4" s="190"/>
      <c r="C4" s="191"/>
      <c r="D4" s="191"/>
      <c r="E4" s="191"/>
      <c r="F4" s="191"/>
    </row>
    <row r="5" spans="1:7">
      <c r="A5" s="332" t="s">
        <v>123</v>
      </c>
      <c r="B5" s="333"/>
      <c r="C5" s="333"/>
      <c r="D5" s="333"/>
      <c r="E5" s="333"/>
      <c r="F5" s="333"/>
      <c r="G5" s="333"/>
    </row>
    <row r="6" spans="1:7" s="158" customFormat="1" ht="20.100000000000001" customHeight="1">
      <c r="A6" s="155">
        <v>1</v>
      </c>
      <c r="B6" s="192" t="s">
        <v>124</v>
      </c>
      <c r="C6" s="66"/>
      <c r="D6" s="65"/>
      <c r="E6" s="193">
        <f>C6*D6</f>
        <v>0</v>
      </c>
      <c r="F6" s="193"/>
      <c r="G6" s="194"/>
    </row>
    <row r="7" spans="1:7" s="158" customFormat="1" ht="20.100000000000001" customHeight="1">
      <c r="A7" s="155">
        <f t="shared" ref="A7:A21" si="0">SUM(A6+1)</f>
        <v>2</v>
      </c>
      <c r="B7" s="192" t="s">
        <v>125</v>
      </c>
      <c r="C7" s="66"/>
      <c r="D7" s="65"/>
      <c r="E7" s="193">
        <f>C7*D7</f>
        <v>0</v>
      </c>
      <c r="F7" s="193"/>
      <c r="G7" s="195"/>
    </row>
    <row r="8" spans="1:7" s="158" customFormat="1" ht="15.75" thickBot="1">
      <c r="A8" s="288" t="s">
        <v>126</v>
      </c>
      <c r="B8" s="289"/>
      <c r="C8" s="196">
        <f>SUM(C6:C7)</f>
        <v>0</v>
      </c>
      <c r="D8" s="196"/>
      <c r="E8" s="196">
        <f>SUM(E6:E7)</f>
        <v>0</v>
      </c>
      <c r="F8" s="196"/>
      <c r="G8" s="196">
        <f>E8+F8</f>
        <v>0</v>
      </c>
    </row>
    <row r="9" spans="1:7" ht="5.25" customHeight="1" thickTop="1">
      <c r="A9" s="189"/>
      <c r="B9" s="190"/>
      <c r="C9" s="191"/>
      <c r="D9" s="191"/>
      <c r="E9" s="191"/>
      <c r="F9" s="191"/>
      <c r="G9" s="197"/>
    </row>
    <row r="10" spans="1:7" s="158" customFormat="1" ht="20.100000000000001" customHeight="1">
      <c r="A10" s="155">
        <f>SUM(A7+1)</f>
        <v>3</v>
      </c>
      <c r="B10" s="192" t="s">
        <v>127</v>
      </c>
      <c r="C10" s="193"/>
      <c r="D10" s="193"/>
      <c r="E10" s="193"/>
      <c r="F10" s="65"/>
      <c r="G10" s="194"/>
    </row>
    <row r="11" spans="1:7" s="158" customFormat="1" ht="20.100000000000001" customHeight="1">
      <c r="A11" s="155">
        <f t="shared" si="0"/>
        <v>4</v>
      </c>
      <c r="B11" s="192" t="s">
        <v>128</v>
      </c>
      <c r="C11" s="66"/>
      <c r="D11" s="65"/>
      <c r="E11" s="193">
        <f>C11*D11</f>
        <v>0</v>
      </c>
      <c r="F11" s="193"/>
      <c r="G11" s="198"/>
    </row>
    <row r="12" spans="1:7" s="158" customFormat="1" ht="20.100000000000001" customHeight="1">
      <c r="A12" s="155">
        <f t="shared" si="0"/>
        <v>5</v>
      </c>
      <c r="B12" s="8"/>
      <c r="C12" s="66"/>
      <c r="D12" s="65"/>
      <c r="E12" s="65"/>
      <c r="F12" s="65"/>
      <c r="G12" s="198"/>
    </row>
    <row r="13" spans="1:7" s="158" customFormat="1" ht="20.100000000000001" customHeight="1">
      <c r="A13" s="155">
        <f t="shared" si="0"/>
        <v>6</v>
      </c>
      <c r="B13" s="8"/>
      <c r="C13" s="66"/>
      <c r="D13" s="65"/>
      <c r="E13" s="65"/>
      <c r="F13" s="65"/>
      <c r="G13" s="195"/>
    </row>
    <row r="14" spans="1:7" s="158" customFormat="1">
      <c r="A14" s="293" t="s">
        <v>129</v>
      </c>
      <c r="B14" s="293"/>
      <c r="C14" s="293"/>
      <c r="D14" s="293"/>
      <c r="E14" s="199">
        <f>ROUND(SUM(E10:E13)+E8,-2)</f>
        <v>0</v>
      </c>
      <c r="F14" s="199">
        <f>ROUND(SUM(F10:F13),-2)</f>
        <v>0</v>
      </c>
      <c r="G14" s="199">
        <f>E14+F14</f>
        <v>0</v>
      </c>
    </row>
    <row r="15" spans="1:7" ht="16.5" customHeight="1">
      <c r="G15" s="197"/>
    </row>
    <row r="16" spans="1:7">
      <c r="A16" s="334" t="s">
        <v>130</v>
      </c>
      <c r="B16" s="334"/>
      <c r="C16" s="334"/>
      <c r="D16" s="334"/>
      <c r="E16" s="334"/>
      <c r="F16" s="334"/>
      <c r="G16" s="334"/>
    </row>
    <row r="17" spans="1:7" s="158" customFormat="1" ht="20.100000000000001" customHeight="1">
      <c r="A17" s="155">
        <f>A13+1</f>
        <v>7</v>
      </c>
      <c r="B17" s="192" t="s">
        <v>131</v>
      </c>
      <c r="C17" s="200"/>
      <c r="D17" s="201"/>
      <c r="E17" s="67"/>
      <c r="F17" s="201"/>
      <c r="G17" s="194"/>
    </row>
    <row r="18" spans="1:7" s="158" customFormat="1" ht="20.100000000000001" customHeight="1">
      <c r="A18" s="155">
        <f t="shared" si="0"/>
        <v>8</v>
      </c>
      <c r="B18" s="192" t="s">
        <v>132</v>
      </c>
      <c r="C18" s="200"/>
      <c r="D18" s="201"/>
      <c r="E18" s="201"/>
      <c r="F18" s="67"/>
      <c r="G18" s="198"/>
    </row>
    <row r="19" spans="1:7" s="158" customFormat="1" ht="20.100000000000001" customHeight="1">
      <c r="A19" s="155">
        <f t="shared" si="0"/>
        <v>9</v>
      </c>
      <c r="B19" s="192" t="s">
        <v>133</v>
      </c>
      <c r="C19" s="68"/>
      <c r="D19" s="67"/>
      <c r="E19" s="201">
        <f>C19*D19</f>
        <v>0</v>
      </c>
      <c r="F19" s="202"/>
      <c r="G19" s="198"/>
    </row>
    <row r="20" spans="1:7" s="158" customFormat="1" ht="20.100000000000001" customHeight="1">
      <c r="A20" s="155">
        <f t="shared" si="0"/>
        <v>10</v>
      </c>
      <c r="B20" s="8"/>
      <c r="C20" s="68"/>
      <c r="D20" s="67"/>
      <c r="E20" s="67"/>
      <c r="F20" s="67"/>
      <c r="G20" s="198"/>
    </row>
    <row r="21" spans="1:7" s="158" customFormat="1" ht="20.100000000000001" customHeight="1">
      <c r="A21" s="155">
        <f t="shared" si="0"/>
        <v>11</v>
      </c>
      <c r="B21" s="8"/>
      <c r="C21" s="68"/>
      <c r="D21" s="67"/>
      <c r="E21" s="211"/>
      <c r="F21" s="211"/>
      <c r="G21" s="195"/>
    </row>
    <row r="22" spans="1:7" s="158" customFormat="1">
      <c r="A22" s="294" t="s">
        <v>134</v>
      </c>
      <c r="B22" s="295"/>
      <c r="C22" s="295"/>
      <c r="D22" s="296"/>
      <c r="E22" s="199">
        <f>ROUND(SUM(E17:E21),-2)</f>
        <v>0</v>
      </c>
      <c r="F22" s="199">
        <f>ROUND(SUM(F17:F21),-2)</f>
        <v>0</v>
      </c>
      <c r="G22" s="199">
        <f>E22+F22</f>
        <v>0</v>
      </c>
    </row>
    <row r="23" spans="1:7">
      <c r="D23" s="203"/>
      <c r="E23" s="203"/>
      <c r="F23" s="203"/>
      <c r="G23" s="197"/>
    </row>
    <row r="24" spans="1:7" s="158" customFormat="1" ht="15.75" thickBot="1">
      <c r="A24" s="290" t="s">
        <v>135</v>
      </c>
      <c r="B24" s="291"/>
      <c r="C24" s="291"/>
      <c r="D24" s="292"/>
      <c r="E24" s="196">
        <f>E22+E14</f>
        <v>0</v>
      </c>
      <c r="F24" s="196">
        <f>F22+F14</f>
        <v>0</v>
      </c>
      <c r="G24" s="196">
        <f>E24+F24</f>
        <v>0</v>
      </c>
    </row>
    <row r="25" spans="1:7" ht="16.5" thickTop="1" thickBot="1">
      <c r="D25" s="203"/>
      <c r="E25" s="203"/>
      <c r="F25" s="203"/>
      <c r="G25" s="197"/>
    </row>
    <row r="26" spans="1:7">
      <c r="A26" s="335" t="s">
        <v>136</v>
      </c>
      <c r="B26" s="336"/>
      <c r="C26" s="204" t="s">
        <v>121</v>
      </c>
      <c r="D26" s="204" t="s">
        <v>137</v>
      </c>
      <c r="E26" s="204" t="s">
        <v>138</v>
      </c>
      <c r="F26" s="205"/>
      <c r="G26" s="206"/>
    </row>
    <row r="27" spans="1:7" ht="15.75" thickBot="1">
      <c r="A27" s="337" t="s">
        <v>139</v>
      </c>
      <c r="B27" s="338"/>
      <c r="C27" s="207">
        <f>C8</f>
        <v>0</v>
      </c>
      <c r="D27" s="208">
        <v>200</v>
      </c>
      <c r="E27" s="209">
        <f>C27*D27</f>
        <v>0</v>
      </c>
      <c r="F27" s="47"/>
      <c r="G27" s="210"/>
    </row>
    <row r="28" spans="1:7" s="139" customFormat="1">
      <c r="A28" s="287" t="str">
        <f>IF(E14&gt;E27,"Die zuwendungsfähigen Kosten überschreiten den Maximalwert um "&amp;E27-E14&amp;" €, daher werden nur "&amp;E27&amp;" € anerkannt.","")</f>
        <v/>
      </c>
      <c r="B28" s="287"/>
      <c r="C28" s="287"/>
      <c r="D28" s="287"/>
      <c r="E28" s="287"/>
      <c r="F28" s="287"/>
      <c r="G28" s="287"/>
    </row>
    <row r="29" spans="1:7">
      <c r="A29" s="142"/>
      <c r="B29" s="142"/>
      <c r="C29" s="142"/>
      <c r="D29" s="142"/>
      <c r="E29" s="142"/>
      <c r="F29" s="142"/>
    </row>
    <row r="30" spans="1:7">
      <c r="A30" s="142"/>
      <c r="B30" s="142"/>
      <c r="C30" s="142"/>
      <c r="D30" s="142"/>
      <c r="E30" s="142"/>
      <c r="F30" s="142"/>
    </row>
  </sheetData>
  <sheetProtection sheet="1" selectLockedCells="1"/>
  <mergeCells count="9">
    <mergeCell ref="A28:G28"/>
    <mergeCell ref="A26:B26"/>
    <mergeCell ref="A8:B8"/>
    <mergeCell ref="A5:G5"/>
    <mergeCell ref="A24:D24"/>
    <mergeCell ref="A14:D14"/>
    <mergeCell ref="A16:G16"/>
    <mergeCell ref="A22:D22"/>
    <mergeCell ref="A27:B27"/>
  </mergeCells>
  <conditionalFormatting sqref="E27">
    <cfRule type="cellIs" dxfId="8" priority="1" operator="lessThan">
      <formula>#REF!</formula>
    </cfRule>
  </conditionalFormatting>
  <pageMargins left="0.70866141732283472" right="0.39370078740157483" top="0.78740157480314965" bottom="0.78740157480314965" header="0.31496062992125984" footer="0.31496062992125984"/>
  <pageSetup paperSize="9" fitToHeight="0" orientation="landscape" r:id="rId1"/>
  <headerFooter>
    <oddHeader>&amp;L&amp;"-,Fett"&amp;14Anlage zum Muster 2.3 - Zustandserfassung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73AC1-D56B-453F-8BB3-0B886049B124}">
  <sheetPr>
    <tabColor rgb="FFFFFF00"/>
  </sheetPr>
  <dimension ref="A1:F51"/>
  <sheetViews>
    <sheetView showGridLines="0" view="pageLayout" zoomScale="130" zoomScaleNormal="130" zoomScalePageLayoutView="130" workbookViewId="0" xr3:uid="{043E7A95-9039-50B3-968A-B4C594735A47}">
      <selection activeCell="E17" sqref="E17"/>
    </sheetView>
  </sheetViews>
  <sheetFormatPr defaultColWidth="11.42578125" defaultRowHeight="12.75"/>
  <cols>
    <col min="1" max="1" width="4.5703125" style="30" customWidth="1"/>
    <col min="2" max="2" width="23.42578125" style="30" customWidth="1"/>
    <col min="3" max="3" width="24.28515625" style="30" customWidth="1"/>
    <col min="4" max="5" width="12.85546875" style="30" bestFit="1" customWidth="1"/>
    <col min="6" max="6" width="13.5703125" style="30" customWidth="1"/>
    <col min="7" max="16209" width="11.42578125" style="30"/>
    <col min="16210" max="16384" width="0.140625" style="30" customWidth="1"/>
  </cols>
  <sheetData>
    <row r="1" spans="1:6" s="22" customFormat="1" ht="12.75" customHeight="1">
      <c r="A1" s="21" t="s">
        <v>30</v>
      </c>
      <c r="B1" s="261" t="s">
        <v>5</v>
      </c>
      <c r="C1" s="261"/>
      <c r="F1" s="23"/>
    </row>
    <row r="2" spans="1:6" s="25" customFormat="1" ht="12.75" customHeight="1">
      <c r="A2" s="21" t="s">
        <v>31</v>
      </c>
      <c r="B2" s="6"/>
      <c r="C2" s="24"/>
    </row>
    <row r="3" spans="1:6" s="22" customFormat="1">
      <c r="A3" s="26" t="s">
        <v>32</v>
      </c>
      <c r="B3" s="7"/>
      <c r="C3" s="27"/>
    </row>
    <row r="4" spans="1:6" s="25" customFormat="1" ht="6.75" customHeight="1"/>
    <row r="5" spans="1:6" s="22" customFormat="1" ht="29.25" customHeight="1">
      <c r="A5" s="277" t="s">
        <v>33</v>
      </c>
      <c r="B5" s="277"/>
      <c r="C5" s="276"/>
      <c r="D5" s="276"/>
      <c r="E5" s="276"/>
      <c r="F5" s="276"/>
    </row>
    <row r="6" spans="1:6" ht="15.75" thickBot="1">
      <c r="A6" s="29"/>
      <c r="E6" s="31"/>
      <c r="F6" s="32"/>
    </row>
    <row r="7" spans="1:6" s="22" customFormat="1" ht="18" customHeight="1">
      <c r="A7" s="75" t="s">
        <v>35</v>
      </c>
      <c r="B7" s="270" t="s">
        <v>140</v>
      </c>
      <c r="C7" s="271"/>
      <c r="D7" s="271"/>
      <c r="E7" s="126"/>
      <c r="F7" s="76"/>
    </row>
    <row r="8" spans="1:6" s="22" customFormat="1">
      <c r="A8" s="272"/>
      <c r="B8" s="273"/>
      <c r="C8" s="273"/>
      <c r="D8" s="77"/>
      <c r="E8" s="17"/>
      <c r="F8" s="78"/>
    </row>
    <row r="9" spans="1:6" s="22" customFormat="1" ht="12.75" customHeight="1">
      <c r="A9" s="305" t="s">
        <v>38</v>
      </c>
      <c r="B9" s="306" t="s">
        <v>141</v>
      </c>
      <c r="C9" s="306"/>
      <c r="D9" s="306"/>
      <c r="E9" s="306"/>
      <c r="F9" s="307"/>
    </row>
    <row r="10" spans="1:6" s="22" customFormat="1" ht="3.75" customHeight="1">
      <c r="A10" s="305"/>
      <c r="B10" s="140"/>
      <c r="C10" s="140"/>
      <c r="D10" s="140"/>
      <c r="E10" s="140"/>
      <c r="F10" s="212"/>
    </row>
    <row r="11" spans="1:6" s="22" customFormat="1" ht="14.25" customHeight="1">
      <c r="A11" s="305"/>
      <c r="B11" s="240" t="s">
        <v>12</v>
      </c>
      <c r="C11" s="213" t="s">
        <v>142</v>
      </c>
      <c r="D11" s="308"/>
      <c r="E11" s="308"/>
      <c r="F11" s="309"/>
    </row>
    <row r="12" spans="1:6" s="22" customFormat="1">
      <c r="A12" s="80"/>
      <c r="C12" s="214"/>
      <c r="D12" s="214"/>
      <c r="E12" s="214"/>
      <c r="F12" s="78"/>
    </row>
    <row r="13" spans="1:6" s="22" customFormat="1">
      <c r="A13" s="215" t="s">
        <v>42</v>
      </c>
      <c r="B13" s="306" t="s">
        <v>143</v>
      </c>
      <c r="C13" s="273"/>
      <c r="D13" s="20"/>
      <c r="E13" s="216" t="s">
        <v>144</v>
      </c>
      <c r="F13" s="78"/>
    </row>
    <row r="14" spans="1:6" s="22" customFormat="1" ht="18.75" customHeight="1">
      <c r="A14" s="80"/>
      <c r="B14" s="317" t="s">
        <v>145</v>
      </c>
      <c r="C14" s="317"/>
      <c r="D14" s="317"/>
      <c r="E14" s="317"/>
      <c r="F14" s="318"/>
    </row>
    <row r="15" spans="1:6" s="22" customFormat="1" ht="5.25" customHeight="1" thickBot="1">
      <c r="A15" s="83"/>
      <c r="B15" s="269"/>
      <c r="C15" s="269"/>
      <c r="D15" s="269"/>
      <c r="E15" s="84"/>
      <c r="F15" s="85"/>
    </row>
    <row r="16" spans="1:6" s="22" customFormat="1" ht="13.5" thickBot="1">
      <c r="B16" s="86"/>
      <c r="C16" s="87"/>
      <c r="D16" s="88"/>
      <c r="E16" s="1"/>
      <c r="F16" s="89"/>
    </row>
    <row r="17" spans="1:6" s="22" customFormat="1" ht="18.75" customHeight="1">
      <c r="A17" s="75" t="s">
        <v>50</v>
      </c>
      <c r="B17" s="270" t="s">
        <v>146</v>
      </c>
      <c r="C17" s="271"/>
      <c r="D17" s="271"/>
      <c r="E17" s="12"/>
      <c r="F17" s="90"/>
    </row>
    <row r="18" spans="1:6" s="22" customFormat="1">
      <c r="A18" s="272" t="s">
        <v>37</v>
      </c>
      <c r="B18" s="273"/>
      <c r="C18" s="273"/>
      <c r="D18" s="77"/>
      <c r="E18" s="77"/>
      <c r="F18" s="92"/>
    </row>
    <row r="19" spans="1:6" s="22" customFormat="1">
      <c r="A19" s="80" t="s">
        <v>38</v>
      </c>
      <c r="B19" s="266" t="s">
        <v>147</v>
      </c>
      <c r="C19" s="267"/>
      <c r="D19" s="11"/>
      <c r="E19" s="88"/>
      <c r="F19" s="92"/>
    </row>
    <row r="20" spans="1:6" s="22" customFormat="1">
      <c r="A20" s="80" t="s">
        <v>42</v>
      </c>
      <c r="B20" s="266" t="s">
        <v>106</v>
      </c>
      <c r="C20" s="267"/>
      <c r="D20" s="11"/>
      <c r="E20" s="88"/>
      <c r="F20" s="92"/>
    </row>
    <row r="21" spans="1:6" s="22" customFormat="1">
      <c r="A21" s="217" t="s">
        <v>44</v>
      </c>
      <c r="B21" s="315" t="s">
        <v>57</v>
      </c>
      <c r="C21" s="316"/>
      <c r="D21" s="19"/>
      <c r="E21" s="218"/>
      <c r="F21" s="219"/>
    </row>
    <row r="22" spans="1:6" s="22" customFormat="1">
      <c r="A22" s="81"/>
      <c r="B22" s="268" t="s">
        <v>48</v>
      </c>
      <c r="C22" s="268"/>
      <c r="D22" s="15">
        <f>SUM(D19:D21)</f>
        <v>0</v>
      </c>
      <c r="E22" s="15">
        <f>+D22</f>
        <v>0</v>
      </c>
      <c r="F22" s="93"/>
    </row>
    <row r="23" spans="1:6" s="22" customFormat="1" ht="13.5" thickBot="1">
      <c r="A23" s="83"/>
      <c r="B23" s="269" t="s">
        <v>114</v>
      </c>
      <c r="C23" s="269"/>
      <c r="D23" s="269"/>
      <c r="E23" s="94">
        <f>ROUND(E17-E22,-2)</f>
        <v>0</v>
      </c>
      <c r="F23" s="95">
        <f>+E23</f>
        <v>0</v>
      </c>
    </row>
    <row r="24" spans="1:6" s="22" customFormat="1" ht="13.5" thickBot="1">
      <c r="B24" s="96"/>
      <c r="C24" s="96"/>
      <c r="D24" s="1"/>
      <c r="E24" s="1"/>
      <c r="F24" s="88"/>
    </row>
    <row r="25" spans="1:6" s="22" customFormat="1" ht="15" customHeight="1">
      <c r="A25" s="97" t="s">
        <v>59</v>
      </c>
      <c r="B25" s="270" t="s">
        <v>148</v>
      </c>
      <c r="C25" s="270"/>
      <c r="D25" s="270"/>
      <c r="E25" s="270"/>
      <c r="F25" s="314"/>
    </row>
    <row r="26" spans="1:6" s="22" customFormat="1">
      <c r="A26" s="81"/>
      <c r="B26" s="313" t="s">
        <v>149</v>
      </c>
      <c r="C26" s="313"/>
      <c r="D26" s="310" t="str">
        <f>IF(B11="ja",D13&amp;" x 2,00 € =",IF(B11="nein",D13&amp;" x 1,50 € =",""))</f>
        <v xml:space="preserve"> x 1,50 € =</v>
      </c>
      <c r="E26" s="310"/>
      <c r="F26" s="106">
        <f>IF(B11="nein",D13*1.5,IF(B11="ja",D13*2,""))</f>
        <v>0</v>
      </c>
    </row>
    <row r="27" spans="1:6" s="22" customFormat="1" ht="13.5" customHeight="1" thickBot="1">
      <c r="A27" s="83"/>
      <c r="B27" s="312" t="s">
        <v>150</v>
      </c>
      <c r="C27" s="312"/>
      <c r="D27" s="311"/>
      <c r="E27" s="311"/>
      <c r="F27" s="95">
        <v>300000</v>
      </c>
    </row>
    <row r="28" spans="1:6" customFormat="1" ht="15.75" thickBot="1"/>
    <row r="29" spans="1:6" s="22" customFormat="1">
      <c r="A29" s="97" t="s">
        <v>67</v>
      </c>
      <c r="B29" s="98" t="s">
        <v>151</v>
      </c>
      <c r="C29" s="99"/>
      <c r="D29" s="100"/>
      <c r="E29" s="101"/>
      <c r="F29" s="102"/>
    </row>
    <row r="30" spans="1:6" s="22" customFormat="1">
      <c r="A30" s="103" t="s">
        <v>82</v>
      </c>
      <c r="B30" s="220" t="s">
        <v>62</v>
      </c>
      <c r="D30" s="109"/>
      <c r="E30" s="77"/>
      <c r="F30" s="106">
        <f>E17-SUM(D20:D21)</f>
        <v>0</v>
      </c>
    </row>
    <row r="31" spans="1:6" s="22" customFormat="1">
      <c r="A31" s="103" t="s">
        <v>83</v>
      </c>
      <c r="B31" s="108" t="s">
        <v>64</v>
      </c>
      <c r="C31" s="105"/>
      <c r="D31" s="109"/>
      <c r="E31" s="77"/>
      <c r="F31" s="106">
        <f>SUM(D19:D19)</f>
        <v>0</v>
      </c>
    </row>
    <row r="32" spans="1:6" s="22" customFormat="1" ht="13.5" thickBot="1">
      <c r="A32" s="110" t="s">
        <v>84</v>
      </c>
      <c r="B32" s="108" t="s">
        <v>66</v>
      </c>
      <c r="C32" s="112"/>
      <c r="D32" s="113"/>
      <c r="E32" s="114"/>
      <c r="F32" s="95">
        <f>IF(F30-F31&gt;MIN(F26:F27),MIN(F26:F27),F30-F31)</f>
        <v>0</v>
      </c>
    </row>
    <row r="33" spans="1:6" ht="13.5" thickBot="1">
      <c r="A33" s="118"/>
      <c r="B33" s="118"/>
      <c r="C33" s="118"/>
      <c r="D33" s="118"/>
      <c r="E33" s="118"/>
      <c r="F33" s="118"/>
    </row>
    <row r="34" spans="1:6">
      <c r="A34" s="221" t="s">
        <v>70</v>
      </c>
      <c r="B34" s="222" t="s">
        <v>152</v>
      </c>
      <c r="C34" s="118"/>
      <c r="D34" s="118"/>
      <c r="E34" s="118"/>
      <c r="F34" s="223"/>
    </row>
    <row r="35" spans="1:6">
      <c r="A35" s="224"/>
      <c r="B35" s="30" t="s">
        <v>153</v>
      </c>
      <c r="F35" s="241" t="s">
        <v>12</v>
      </c>
    </row>
    <row r="36" spans="1:6">
      <c r="A36" s="225"/>
      <c r="B36" s="301" t="str">
        <f>IF(AND(F35="ja",F44=0),"Bitte füllen Sie zusätzlich die Anlage Muster 2.3 aus.","")</f>
        <v/>
      </c>
      <c r="C36" s="301"/>
      <c r="D36" s="301"/>
      <c r="E36" s="301"/>
      <c r="F36" s="302"/>
    </row>
    <row r="37" spans="1:6">
      <c r="A37" s="226" t="s">
        <v>154</v>
      </c>
      <c r="B37" s="303" t="s">
        <v>155</v>
      </c>
      <c r="C37" s="304"/>
      <c r="D37" s="304"/>
      <c r="E37" s="227" t="str">
        <f>IF($F$35="ja",'Muster 2.3 Zustandserfassung'!E9,"")</f>
        <v/>
      </c>
      <c r="F37" s="172"/>
    </row>
    <row r="38" spans="1:6">
      <c r="A38" s="272" t="s">
        <v>37</v>
      </c>
      <c r="B38" s="273"/>
      <c r="C38" s="273"/>
      <c r="D38" s="77"/>
      <c r="E38" s="171"/>
      <c r="F38" s="172"/>
    </row>
    <row r="39" spans="1:6">
      <c r="A39" s="228" t="s">
        <v>156</v>
      </c>
      <c r="B39" s="297" t="s">
        <v>106</v>
      </c>
      <c r="C39" s="298"/>
      <c r="D39" s="177" t="str">
        <f>IF($F$35="ja",'Muster 2.3 Zustandserfassung'!D11,"")</f>
        <v/>
      </c>
      <c r="E39" s="175"/>
      <c r="F39" s="176"/>
    </row>
    <row r="40" spans="1:6">
      <c r="A40" s="228" t="s">
        <v>157</v>
      </c>
      <c r="B40" s="297" t="s">
        <v>57</v>
      </c>
      <c r="C40" s="298"/>
      <c r="D40" s="177" t="str">
        <f>IF($F$35="ja",'Muster 2.3 Zustandserfassung'!D12,"")</f>
        <v/>
      </c>
      <c r="E40" s="177"/>
      <c r="F40" s="178"/>
    </row>
    <row r="41" spans="1:6">
      <c r="A41" s="228" t="s">
        <v>158</v>
      </c>
      <c r="B41" s="297" t="s">
        <v>48</v>
      </c>
      <c r="C41" s="298"/>
      <c r="D41" s="177" t="str">
        <f>IF($F$35="ja",'Muster 2.3 Zustandserfassung'!D13,"")</f>
        <v/>
      </c>
      <c r="E41" s="177" t="str">
        <f>IF($F$35="ja",'Muster 2.3 Zustandserfassung'!E13,"")</f>
        <v/>
      </c>
      <c r="F41" s="180"/>
    </row>
    <row r="42" spans="1:6">
      <c r="A42" s="229" t="s">
        <v>159</v>
      </c>
      <c r="B42" s="230" t="s">
        <v>110</v>
      </c>
      <c r="C42" s="231"/>
      <c r="D42" s="232"/>
      <c r="E42" s="233" t="str">
        <f>IF($F$35="ja",'Muster 2.3 Zustandserfassung'!E14,"")</f>
        <v/>
      </c>
      <c r="F42" s="234" t="str">
        <f>IF($F$35="ja",'Muster 2.3 Zustandserfassung'!F14,"")</f>
        <v/>
      </c>
    </row>
    <row r="43" spans="1:6">
      <c r="A43" s="228" t="s">
        <v>160</v>
      </c>
      <c r="B43" s="299" t="s">
        <v>112</v>
      </c>
      <c r="C43" s="300"/>
      <c r="D43" s="177" t="str">
        <f>IF($F$35="ja",'Muster 2.3 Zustandserfassung'!D15,"")</f>
        <v/>
      </c>
      <c r="E43" s="177" t="str">
        <f>IF($F$35="ja",'Muster 2.3 Zustandserfassung'!E15,"")</f>
        <v/>
      </c>
      <c r="F43" s="178"/>
    </row>
    <row r="44" spans="1:6" ht="13.5" thickBot="1">
      <c r="A44" s="235" t="s">
        <v>161</v>
      </c>
      <c r="B44" s="269" t="s">
        <v>114</v>
      </c>
      <c r="C44" s="269"/>
      <c r="D44" s="269"/>
      <c r="E44" s="236" t="str">
        <f>IF($F$35="ja",'Muster 2.3 Zustandserfassung'!E16,"")</f>
        <v/>
      </c>
      <c r="F44" s="237" t="str">
        <f>IF($F$35="ja",'Muster 2.3 Zustandserfassung'!F16,"")</f>
        <v/>
      </c>
    </row>
    <row r="45" spans="1:6" ht="13.5" thickBot="1"/>
    <row r="46" spans="1:6">
      <c r="A46" s="97" t="s">
        <v>73</v>
      </c>
      <c r="B46" s="98" t="s">
        <v>162</v>
      </c>
      <c r="C46" s="99"/>
      <c r="D46" s="100"/>
      <c r="E46" s="101"/>
      <c r="F46" s="102"/>
    </row>
    <row r="47" spans="1:6">
      <c r="A47" s="103" t="s">
        <v>163</v>
      </c>
      <c r="B47" s="220" t="s">
        <v>62</v>
      </c>
      <c r="C47" s="22"/>
      <c r="D47" s="109"/>
      <c r="E47" s="77"/>
      <c r="F47" s="106">
        <f>IFERROR(F30+F42,F30)</f>
        <v>0</v>
      </c>
    </row>
    <row r="48" spans="1:6">
      <c r="A48" s="103" t="s">
        <v>164</v>
      </c>
      <c r="B48" s="108" t="s">
        <v>64</v>
      </c>
      <c r="C48" s="105"/>
      <c r="D48" s="109"/>
      <c r="E48" s="77"/>
      <c r="F48" s="106">
        <f>F31</f>
        <v>0</v>
      </c>
    </row>
    <row r="49" spans="1:6" ht="13.5" thickBot="1">
      <c r="A49" s="110" t="s">
        <v>165</v>
      </c>
      <c r="B49" s="137" t="s">
        <v>66</v>
      </c>
      <c r="C49" s="112"/>
      <c r="D49" s="113"/>
      <c r="E49" s="114"/>
      <c r="F49" s="95">
        <f>IFERROR(F32+F44,F32)</f>
        <v>0</v>
      </c>
    </row>
    <row r="50" spans="1:6" ht="13.5" thickBot="1"/>
    <row r="51" spans="1:6" s="26" customFormat="1" ht="25.5" customHeight="1" thickBot="1">
      <c r="A51" s="238" t="s">
        <v>85</v>
      </c>
      <c r="B51" s="265" t="s">
        <v>166</v>
      </c>
      <c r="C51" s="265"/>
      <c r="D51" s="265"/>
      <c r="E51" s="122"/>
      <c r="F51" s="239">
        <f>F49</f>
        <v>0</v>
      </c>
    </row>
  </sheetData>
  <sheetProtection sheet="1" selectLockedCells="1"/>
  <mergeCells count="32">
    <mergeCell ref="B51:D51"/>
    <mergeCell ref="B9:F9"/>
    <mergeCell ref="D11:F11"/>
    <mergeCell ref="D26:E26"/>
    <mergeCell ref="D27:E27"/>
    <mergeCell ref="B27:C27"/>
    <mergeCell ref="B26:C26"/>
    <mergeCell ref="B25:F25"/>
    <mergeCell ref="B19:C19"/>
    <mergeCell ref="B20:C20"/>
    <mergeCell ref="B21:C21"/>
    <mergeCell ref="B22:C22"/>
    <mergeCell ref="B23:D23"/>
    <mergeCell ref="B13:C13"/>
    <mergeCell ref="B14:F14"/>
    <mergeCell ref="B15:D15"/>
    <mergeCell ref="B17:D17"/>
    <mergeCell ref="A18:C18"/>
    <mergeCell ref="B1:C1"/>
    <mergeCell ref="A5:B5"/>
    <mergeCell ref="C5:F5"/>
    <mergeCell ref="B7:D7"/>
    <mergeCell ref="A8:C8"/>
    <mergeCell ref="A9:A11"/>
    <mergeCell ref="B41:C41"/>
    <mergeCell ref="B43:C43"/>
    <mergeCell ref="B44:D44"/>
    <mergeCell ref="B36:F36"/>
    <mergeCell ref="B37:D37"/>
    <mergeCell ref="A38:C38"/>
    <mergeCell ref="B39:C39"/>
    <mergeCell ref="B40:C40"/>
  </mergeCells>
  <conditionalFormatting sqref="B1:C1">
    <cfRule type="cellIs" dxfId="7" priority="4" operator="equal">
      <formula>"Bitte wählen Sie:"</formula>
    </cfRule>
  </conditionalFormatting>
  <conditionalFormatting sqref="B11">
    <cfRule type="cellIs" dxfId="6" priority="3" operator="equal">
      <formula>"Bitte wählen Sie:"</formula>
    </cfRule>
  </conditionalFormatting>
  <conditionalFormatting sqref="F35">
    <cfRule type="cellIs" dxfId="5" priority="2" operator="equal">
      <formula>"Bitte wählen Sie:"</formula>
    </cfRule>
  </conditionalFormatting>
  <conditionalFormatting sqref="B36:F36">
    <cfRule type="cellIs" dxfId="4" priority="1" operator="equal">
      <formula>"Bitte füllen Sie zusätzlich die Anlage Muster 2.3 aus."</formula>
    </cfRule>
  </conditionalFormatting>
  <dataValidations count="4">
    <dataValidation type="decimal" allowBlank="1" showInputMessage="1" showErrorMessage="1" sqref="E7 D13 E37 D39:D41 E41:E44 F42 D43 F44" xr:uid="{F88B4233-F866-4A3B-8F74-4924EA1BB2CA}">
      <formula1>0</formula1>
      <formula2>900000000</formula2>
    </dataValidation>
    <dataValidation type="textLength" allowBlank="1" showInputMessage="1" showErrorMessage="1" errorTitle="OM eingeben" error="Hier bitte das Ordnungsmerkmal eintragen:_x000a__x000a_z.B. &quot;2025 99 999&quot;" promptTitle="Ordnungsmerkmal" prompt="nur sofern schon bekannt" sqref="B3" xr:uid="{66BAA042-1935-4B4D-85A8-BCCB9BD07236}">
      <formula1>10</formula1>
      <formula2>11</formula2>
    </dataValidation>
    <dataValidation type="date" allowBlank="1" showInputMessage="1" showErrorMessage="1" promptTitle="Datum" prompt="Bitte geben SIe das Datum Ihres Antrages (Muster 1) ein" sqref="B2" xr:uid="{5A0156C2-C167-49E0-B105-0945F9163EAB}">
      <formula1>32874</formula1>
      <formula2>51501</formula2>
    </dataValidation>
    <dataValidation type="list" allowBlank="1" showInputMessage="1" showErrorMessage="1" sqref="B1" xr:uid="{0948A8E1-52A5-4C60-BBEB-C946ACF89A6C}">
      <formula1>Antragsart</formula1>
    </dataValidation>
  </dataValidations>
  <hyperlinks>
    <hyperlink ref="B14" r:id="rId1" xr:uid="{BEB47C26-228B-4E3C-BD94-449BB4422ADA}"/>
  </hyperlinks>
  <pageMargins left="0.51181102362204722" right="0.45977011494252873" top="0.78740157480314965" bottom="0.78740157480314965" header="0.31496062992125984" footer="0.31496062992125984"/>
  <pageSetup paperSize="9" orientation="portrait" r:id="rId2"/>
  <headerFooter>
    <oddHeader>&amp;L&amp;"-,Fett"&amp;14Anlage Ausgaben&amp;C&amp;"-,Fett"&amp;14Muster 2.4 | Nahmobilitätskonzept&amp;R&amp;"-,Fett"&amp;14Stand: 05/2025</oddHeader>
  </headerFooter>
  <ignoredErrors>
    <ignoredError sqref="E44:F44 E41:E43 D39:D41 E37 D43 F42" unlockedFormula="1"/>
    <ignoredError sqref="F48" formula="1"/>
    <ignoredError sqref="F30" formulaRange="1"/>
  </ignoredErrors>
  <extLst>
    <ext xmlns:x14="http://schemas.microsoft.com/office/spreadsheetml/2009/9/main" uri="{CCE6A557-97BC-4b89-ADB6-D9C93CAAB3DF}">
      <x14:dataValidations xmlns:xm="http://schemas.microsoft.com/office/excel/2006/main" count="2">
        <x14:dataValidation type="list" allowBlank="1" showInputMessage="1" showErrorMessage="1" xr:uid="{A4F71AF9-724B-4FD4-9817-692514666C95}">
          <x14:formula1>
            <xm:f>Hilfstabelle!$E$6:$E$7</xm:f>
          </x14:formula1>
          <xm:sqref>B11</xm:sqref>
        </x14:dataValidation>
        <x14:dataValidation type="list" showInputMessage="1" showErrorMessage="1" xr:uid="{76FDA221-354F-4E5C-B3AB-E41D1E177884}">
          <x14:formula1>
            <xm:f>Hilfstabelle!$E$6:$E$7</xm:f>
          </x14:formula1>
          <xm:sqref>F35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1DE08-6EFE-4234-A839-FEE37576EEE1}">
  <sheetPr>
    <tabColor theme="4" tint="0.59999389629810485"/>
  </sheetPr>
  <dimension ref="A2:H40"/>
  <sheetViews>
    <sheetView showGridLines="0" view="pageLayout" zoomScale="130" zoomScaleNormal="130" zoomScalePageLayoutView="130" workbookViewId="0" xr3:uid="{8B5119BD-6305-58AD-A675-4AB8282D8784}">
      <selection activeCell="B17" sqref="B17:C17"/>
    </sheetView>
  </sheetViews>
  <sheetFormatPr defaultColWidth="11.42578125" defaultRowHeight="15"/>
  <cols>
    <col min="1" max="1" width="5.42578125" customWidth="1"/>
    <col min="2" max="2" width="29.5703125" customWidth="1"/>
    <col min="3" max="3" width="7.85546875" customWidth="1"/>
    <col min="4" max="4" width="10.7109375" customWidth="1"/>
    <col min="5" max="5" width="11.28515625" bestFit="1" customWidth="1"/>
    <col min="6" max="6" width="11.7109375" customWidth="1"/>
    <col min="7" max="7" width="14.42578125" customWidth="1"/>
    <col min="8" max="8" width="10.7109375" hidden="1" customWidth="1"/>
  </cols>
  <sheetData>
    <row r="2" spans="1:8">
      <c r="A2" s="21" t="s">
        <v>30</v>
      </c>
      <c r="B2" s="253" t="s">
        <v>5</v>
      </c>
      <c r="C2" s="22"/>
      <c r="D2" s="22"/>
      <c r="E2" s="22"/>
      <c r="F2" s="23"/>
    </row>
    <row r="3" spans="1:8">
      <c r="A3" s="21" t="s">
        <v>31</v>
      </c>
      <c r="B3" s="6"/>
      <c r="C3" s="24"/>
      <c r="D3" s="25"/>
      <c r="E3" s="25"/>
      <c r="F3" s="25"/>
    </row>
    <row r="4" spans="1:8">
      <c r="A4" s="26" t="s">
        <v>32</v>
      </c>
      <c r="B4" s="7"/>
      <c r="C4" s="27"/>
      <c r="D4" s="22"/>
      <c r="E4" s="69"/>
      <c r="F4" s="69"/>
      <c r="G4" s="69"/>
    </row>
    <row r="5" spans="1:8">
      <c r="A5" s="25"/>
      <c r="B5" s="25"/>
      <c r="C5" s="25"/>
      <c r="D5" s="25"/>
      <c r="E5" s="69"/>
      <c r="F5" s="69"/>
      <c r="G5" s="69"/>
    </row>
    <row r="6" spans="1:8">
      <c r="A6" s="277" t="s">
        <v>33</v>
      </c>
      <c r="B6" s="277"/>
      <c r="E6" s="69"/>
      <c r="F6" s="69"/>
      <c r="G6" s="69"/>
    </row>
    <row r="7" spans="1:8">
      <c r="A7" s="276"/>
      <c r="B7" s="276"/>
      <c r="C7" s="276"/>
      <c r="D7" s="276"/>
      <c r="E7" s="276"/>
      <c r="F7" s="276"/>
      <c r="G7" s="276"/>
    </row>
    <row r="8" spans="1:8">
      <c r="A8" s="276"/>
      <c r="B8" s="276"/>
      <c r="C8" s="276"/>
      <c r="D8" s="276"/>
      <c r="E8" s="276"/>
      <c r="F8" s="276"/>
      <c r="G8" s="276"/>
    </row>
    <row r="11" spans="1:8" s="30" customFormat="1">
      <c r="A11" s="28" t="s">
        <v>35</v>
      </c>
      <c r="B11" s="29" t="s">
        <v>34</v>
      </c>
      <c r="E11" s="31"/>
      <c r="F11" s="32"/>
    </row>
    <row r="12" spans="1:8" ht="30" customHeight="1">
      <c r="A12" s="319" t="s">
        <v>167</v>
      </c>
      <c r="B12" s="320" t="s">
        <v>168</v>
      </c>
      <c r="C12" s="325" t="s">
        <v>169</v>
      </c>
      <c r="D12" s="325" t="s">
        <v>170</v>
      </c>
      <c r="E12" s="325" t="s">
        <v>171</v>
      </c>
      <c r="F12" s="325" t="s">
        <v>172</v>
      </c>
      <c r="G12" s="325"/>
    </row>
    <row r="13" spans="1:8" ht="45.75" customHeight="1">
      <c r="A13" s="319"/>
      <c r="B13" s="320"/>
      <c r="C13" s="325"/>
      <c r="D13" s="325"/>
      <c r="E13" s="325"/>
      <c r="F13" s="33" t="s">
        <v>173</v>
      </c>
      <c r="G13" s="33" t="s">
        <v>174</v>
      </c>
    </row>
    <row r="14" spans="1:8">
      <c r="A14" s="72">
        <v>1</v>
      </c>
      <c r="B14" s="242"/>
      <c r="C14" s="38"/>
      <c r="D14" s="39"/>
      <c r="E14" s="34">
        <f t="shared" ref="E14:E31" si="0">C14*D14</f>
        <v>0</v>
      </c>
      <c r="F14" s="39"/>
      <c r="G14" s="39"/>
      <c r="H14" s="70" t="str">
        <f>IF(SUM(F14:G14)-E14=0,"",1)</f>
        <v/>
      </c>
    </row>
    <row r="15" spans="1:8">
      <c r="A15" s="72">
        <v>2</v>
      </c>
      <c r="B15" s="242"/>
      <c r="C15" s="38"/>
      <c r="D15" s="39"/>
      <c r="E15" s="34">
        <f t="shared" si="0"/>
        <v>0</v>
      </c>
      <c r="F15" s="39"/>
      <c r="G15" s="39"/>
      <c r="H15" s="70" t="str">
        <f t="shared" ref="H15:H31" si="1">IF(SUM(F15:G15)-E15=0,"",1)</f>
        <v/>
      </c>
    </row>
    <row r="16" spans="1:8">
      <c r="A16" s="72">
        <v>3</v>
      </c>
      <c r="B16" s="242"/>
      <c r="C16" s="38"/>
      <c r="D16" s="39"/>
      <c r="E16" s="34">
        <f t="shared" si="0"/>
        <v>0</v>
      </c>
      <c r="F16" s="39"/>
      <c r="G16" s="40"/>
      <c r="H16" s="70" t="str">
        <f t="shared" si="1"/>
        <v/>
      </c>
    </row>
    <row r="17" spans="1:8">
      <c r="A17" s="72">
        <v>4</v>
      </c>
      <c r="B17" s="242"/>
      <c r="C17" s="38"/>
      <c r="D17" s="39"/>
      <c r="E17" s="34">
        <f t="shared" si="0"/>
        <v>0</v>
      </c>
      <c r="F17" s="39"/>
      <c r="G17" s="40"/>
      <c r="H17" s="70" t="str">
        <f t="shared" si="1"/>
        <v/>
      </c>
    </row>
    <row r="18" spans="1:8">
      <c r="A18" s="72">
        <v>5</v>
      </c>
      <c r="B18" s="242"/>
      <c r="C18" s="38"/>
      <c r="D18" s="39"/>
      <c r="E18" s="34">
        <f>C18*D18</f>
        <v>0</v>
      </c>
      <c r="F18" s="39"/>
      <c r="G18" s="40"/>
      <c r="H18" s="70" t="str">
        <f t="shared" si="1"/>
        <v/>
      </c>
    </row>
    <row r="19" spans="1:8">
      <c r="A19" s="72">
        <v>6</v>
      </c>
      <c r="B19" s="243"/>
      <c r="C19" s="38"/>
      <c r="D19" s="39"/>
      <c r="E19" s="34">
        <f t="shared" si="0"/>
        <v>0</v>
      </c>
      <c r="F19" s="39"/>
      <c r="G19" s="40"/>
      <c r="H19" s="70" t="str">
        <f t="shared" si="1"/>
        <v/>
      </c>
    </row>
    <row r="20" spans="1:8">
      <c r="A20" s="72">
        <v>7</v>
      </c>
      <c r="B20" s="242"/>
      <c r="C20" s="38"/>
      <c r="D20" s="39"/>
      <c r="E20" s="34">
        <f t="shared" si="0"/>
        <v>0</v>
      </c>
      <c r="F20" s="39"/>
      <c r="G20" s="40"/>
      <c r="H20" s="70" t="str">
        <f t="shared" si="1"/>
        <v/>
      </c>
    </row>
    <row r="21" spans="1:8">
      <c r="A21" s="72">
        <v>8</v>
      </c>
      <c r="B21" s="242"/>
      <c r="C21" s="38"/>
      <c r="D21" s="39"/>
      <c r="E21" s="34">
        <f t="shared" si="0"/>
        <v>0</v>
      </c>
      <c r="F21" s="39"/>
      <c r="G21" s="40"/>
      <c r="H21" s="70" t="str">
        <f t="shared" si="1"/>
        <v/>
      </c>
    </row>
    <row r="22" spans="1:8">
      <c r="A22" s="72">
        <v>9</v>
      </c>
      <c r="B22" s="242"/>
      <c r="C22" s="38"/>
      <c r="D22" s="39"/>
      <c r="E22" s="34">
        <f t="shared" si="0"/>
        <v>0</v>
      </c>
      <c r="F22" s="39"/>
      <c r="G22" s="40"/>
      <c r="H22" s="70" t="str">
        <f t="shared" si="1"/>
        <v/>
      </c>
    </row>
    <row r="23" spans="1:8">
      <c r="A23" s="72">
        <v>10</v>
      </c>
      <c r="B23" s="242"/>
      <c r="C23" s="38"/>
      <c r="D23" s="39"/>
      <c r="E23" s="34">
        <f t="shared" si="0"/>
        <v>0</v>
      </c>
      <c r="F23" s="39"/>
      <c r="G23" s="40"/>
      <c r="H23" s="70" t="str">
        <f t="shared" si="1"/>
        <v/>
      </c>
    </row>
    <row r="24" spans="1:8">
      <c r="A24" s="72">
        <v>11</v>
      </c>
      <c r="B24" s="242"/>
      <c r="C24" s="38"/>
      <c r="D24" s="39"/>
      <c r="E24" s="34">
        <f t="shared" si="0"/>
        <v>0</v>
      </c>
      <c r="F24" s="39"/>
      <c r="G24" s="40"/>
      <c r="H24" s="70" t="str">
        <f t="shared" si="1"/>
        <v/>
      </c>
    </row>
    <row r="25" spans="1:8">
      <c r="A25" s="72">
        <v>12</v>
      </c>
      <c r="B25" s="242"/>
      <c r="C25" s="38"/>
      <c r="D25" s="39"/>
      <c r="E25" s="34">
        <f t="shared" si="0"/>
        <v>0</v>
      </c>
      <c r="F25" s="39"/>
      <c r="G25" s="40"/>
      <c r="H25" s="70" t="str">
        <f t="shared" si="1"/>
        <v/>
      </c>
    </row>
    <row r="26" spans="1:8">
      <c r="A26" s="72">
        <v>13</v>
      </c>
      <c r="B26" s="242"/>
      <c r="C26" s="38"/>
      <c r="D26" s="39"/>
      <c r="E26" s="34">
        <f t="shared" si="0"/>
        <v>0</v>
      </c>
      <c r="F26" s="39"/>
      <c r="G26" s="40"/>
      <c r="H26" s="70" t="str">
        <f t="shared" si="1"/>
        <v/>
      </c>
    </row>
    <row r="27" spans="1:8">
      <c r="A27" s="72">
        <v>14</v>
      </c>
      <c r="B27" s="242"/>
      <c r="C27" s="38"/>
      <c r="D27" s="39"/>
      <c r="E27" s="34">
        <f t="shared" si="0"/>
        <v>0</v>
      </c>
      <c r="F27" s="39"/>
      <c r="G27" s="40"/>
      <c r="H27" s="70" t="str">
        <f t="shared" si="1"/>
        <v/>
      </c>
    </row>
    <row r="28" spans="1:8">
      <c r="A28" s="72">
        <v>15</v>
      </c>
      <c r="B28" s="242"/>
      <c r="C28" s="38"/>
      <c r="D28" s="39"/>
      <c r="E28" s="34">
        <f t="shared" si="0"/>
        <v>0</v>
      </c>
      <c r="F28" s="39"/>
      <c r="G28" s="40"/>
      <c r="H28" s="70" t="str">
        <f t="shared" si="1"/>
        <v/>
      </c>
    </row>
    <row r="29" spans="1:8">
      <c r="A29" s="72">
        <v>16</v>
      </c>
      <c r="B29" s="242"/>
      <c r="C29" s="38"/>
      <c r="D29" s="39"/>
      <c r="E29" s="34">
        <f t="shared" si="0"/>
        <v>0</v>
      </c>
      <c r="F29" s="39"/>
      <c r="G29" s="40"/>
      <c r="H29" s="70" t="str">
        <f t="shared" si="1"/>
        <v/>
      </c>
    </row>
    <row r="30" spans="1:8">
      <c r="A30" s="72">
        <v>17</v>
      </c>
      <c r="B30" s="242"/>
      <c r="C30" s="38"/>
      <c r="D30" s="39"/>
      <c r="E30" s="34">
        <f t="shared" si="0"/>
        <v>0</v>
      </c>
      <c r="F30" s="39"/>
      <c r="G30" s="40"/>
      <c r="H30" s="70" t="str">
        <f t="shared" si="1"/>
        <v/>
      </c>
    </row>
    <row r="31" spans="1:8">
      <c r="A31" s="72">
        <v>18</v>
      </c>
      <c r="B31" s="242"/>
      <c r="C31" s="38"/>
      <c r="D31" s="39"/>
      <c r="E31" s="34">
        <f t="shared" si="0"/>
        <v>0</v>
      </c>
      <c r="F31" s="39"/>
      <c r="G31" s="40"/>
      <c r="H31" s="70" t="str">
        <f t="shared" si="1"/>
        <v/>
      </c>
    </row>
    <row r="32" spans="1:8" ht="15.75" thickBot="1">
      <c r="A32" s="64"/>
      <c r="B32" s="35" t="s">
        <v>175</v>
      </c>
      <c r="C32" s="35"/>
      <c r="D32" s="36"/>
      <c r="E32" s="36">
        <f>SUM(E14:E31)</f>
        <v>0</v>
      </c>
      <c r="F32" s="36">
        <f>SUM(F14:F31)</f>
        <v>0</v>
      </c>
      <c r="G32" s="36">
        <f>SUM(G14:G31)</f>
        <v>0</v>
      </c>
      <c r="H32" s="70">
        <f>COUNT(H14:H31)</f>
        <v>0</v>
      </c>
    </row>
    <row r="33" spans="1:7" ht="16.5" thickTop="1" thickBot="1">
      <c r="D33" s="37"/>
      <c r="E33" s="37"/>
      <c r="F33" s="37"/>
    </row>
    <row r="34" spans="1:7" ht="31.5" customHeight="1" thickBot="1">
      <c r="A34" s="326" t="s">
        <v>176</v>
      </c>
      <c r="B34" s="327"/>
      <c r="C34" s="327"/>
      <c r="D34" s="42"/>
      <c r="E34" s="42" t="s">
        <v>177</v>
      </c>
      <c r="F34" s="328" t="s">
        <v>178</v>
      </c>
      <c r="G34" s="329"/>
    </row>
    <row r="35" spans="1:7">
      <c r="A35" s="43" t="s">
        <v>105</v>
      </c>
      <c r="B35" s="2" t="s">
        <v>71</v>
      </c>
      <c r="E35" s="41">
        <f>IF(E32&lt;&gt;SUM(F32:G32),"",E32)</f>
        <v>0</v>
      </c>
      <c r="F35" s="330" t="s">
        <v>82</v>
      </c>
      <c r="G35" s="331"/>
    </row>
    <row r="36" spans="1:7">
      <c r="A36" s="44" t="s">
        <v>107</v>
      </c>
      <c r="B36" s="2" t="s">
        <v>62</v>
      </c>
      <c r="E36" s="41">
        <f>IF(E32&lt;&gt;SUM(F32:G32),"",F32)</f>
        <v>0</v>
      </c>
      <c r="F36" s="321" t="s">
        <v>83</v>
      </c>
      <c r="G36" s="322"/>
    </row>
    <row r="37" spans="1:7">
      <c r="A37" s="44" t="s">
        <v>108</v>
      </c>
      <c r="B37" s="2" t="s">
        <v>64</v>
      </c>
      <c r="E37" s="39"/>
      <c r="F37" s="321" t="s">
        <v>84</v>
      </c>
      <c r="G37" s="322"/>
    </row>
    <row r="38" spans="1:7" ht="15.75" thickBot="1">
      <c r="A38" s="45" t="s">
        <v>109</v>
      </c>
      <c r="B38" s="46" t="s">
        <v>66</v>
      </c>
      <c r="C38" s="47"/>
      <c r="D38" s="47"/>
      <c r="E38" s="48">
        <f>IF(E32&lt;&gt;SUM(F32:G32),"",ROUND(E36-E37,-2))</f>
        <v>0</v>
      </c>
      <c r="F38" s="323" t="s">
        <v>179</v>
      </c>
      <c r="G38" s="324"/>
    </row>
    <row r="40" spans="1:7">
      <c r="G40" s="70"/>
    </row>
  </sheetData>
  <sheetProtection sheet="1" selectLockedCells="1"/>
  <mergeCells count="14">
    <mergeCell ref="F37:G37"/>
    <mergeCell ref="F38:G38"/>
    <mergeCell ref="C12:C13"/>
    <mergeCell ref="D12:D13"/>
    <mergeCell ref="E12:E13"/>
    <mergeCell ref="F12:G12"/>
    <mergeCell ref="A34:C34"/>
    <mergeCell ref="F34:G34"/>
    <mergeCell ref="F35:G35"/>
    <mergeCell ref="A6:B6"/>
    <mergeCell ref="A7:G8"/>
    <mergeCell ref="A12:A13"/>
    <mergeCell ref="B12:B13"/>
    <mergeCell ref="F36:G36"/>
  </mergeCells>
  <conditionalFormatting sqref="B2">
    <cfRule type="cellIs" dxfId="3" priority="8" operator="equal">
      <formula>"Bitte wählen Sie:"</formula>
    </cfRule>
  </conditionalFormatting>
  <conditionalFormatting sqref="E14:E31">
    <cfRule type="cellIs" dxfId="2" priority="6" operator="notEqual">
      <formula>F14+G14</formula>
    </cfRule>
  </conditionalFormatting>
  <conditionalFormatting sqref="A34 D34:E34">
    <cfRule type="cellIs" dxfId="1" priority="5" operator="equal">
      <formula>"Hinweis: Bitte nehmen Sie eine korrekte Aufteilung der Gesamtkosten vor."</formula>
    </cfRule>
  </conditionalFormatting>
  <conditionalFormatting sqref="F34">
    <cfRule type="cellIs" dxfId="0" priority="3" operator="equal">
      <formula>"Hinweis: Bitte nehmen Sie eine korrekte Aufteilung der Gesamtkosten vor."</formula>
    </cfRule>
  </conditionalFormatting>
  <dataValidations count="4">
    <dataValidation type="list" allowBlank="1" showInputMessage="1" showErrorMessage="1" sqref="B2" xr:uid="{35B66171-8BDB-4FC0-82F3-6331882B51FD}">
      <formula1>Antragsart</formula1>
    </dataValidation>
    <dataValidation type="date" allowBlank="1" showInputMessage="1" showErrorMessage="1" promptTitle="Datum" prompt="Bitte geben SIe das Datum Ihres Antrages (Muster 1) ein" sqref="B3" xr:uid="{0180F6DC-12BF-46EB-9253-720043088AF3}">
      <formula1>32874</formula1>
      <formula2>51501</formula2>
    </dataValidation>
    <dataValidation type="textLength" allowBlank="1" showInputMessage="1" showErrorMessage="1" errorTitle="OM eingeben" error="Hier bitte das Ordnungsmerkmal eintragen:_x000a__x000a_z.B. &quot;2025 99 999&quot;" promptTitle="Ordnungsmerkmal" prompt="nur sofern schon bekannt" sqref="B4" xr:uid="{1D61E593-D53A-4162-8452-CA1069401C61}">
      <formula1>10</formula1>
      <formula2>11</formula2>
    </dataValidation>
    <dataValidation type="whole" allowBlank="1" showInputMessage="1" showErrorMessage="1" errorTitle="Beträge" error="Die einzelnen Beträge bitte ohne Dezimalstellen eintragen." sqref="F14:G31 D14:D31" xr:uid="{182C2762-E9B1-431B-8EA8-910A62F2BC62}">
      <formula1>0</formula1>
      <formula2>99999999</formula2>
    </dataValidation>
  </dataValidations>
  <pageMargins left="0.7" right="0.34420289855072461" top="0.78740157499999996" bottom="0.78740157499999996" header="0.3" footer="0.3"/>
  <pageSetup paperSize="9" orientation="portrait" r:id="rId1"/>
  <headerFooter>
    <oddHeader>&amp;L&amp;"-,Fett"&amp;14Anlage Ausgaben&amp;C&amp;"-,Fett"&amp;14Muster 2.5 | AGFS&amp;R&amp;"-,Fett"&amp;14Stand: 05/2025</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522481-F38A-475B-B6B7-244F57B8FB25}"/>
</file>

<file path=customXml/itemProps2.xml><?xml version="1.0" encoding="utf-8"?>
<ds:datastoreItem xmlns:ds="http://schemas.openxmlformats.org/officeDocument/2006/customXml" ds:itemID="{2D13DDCE-999F-4EAA-A2FF-CDAE851ECBD7}"/>
</file>

<file path=customXml/itemProps3.xml><?xml version="1.0" encoding="utf-8"?>
<ds:datastoreItem xmlns:ds="http://schemas.openxmlformats.org/officeDocument/2006/customXml" ds:itemID="{1BCFFEB9-B97C-4B37-8C34-7F785C71FF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Rühling, Björn</dc:creator>
  <cp:keywords/>
  <dc:description/>
  <cp:lastModifiedBy>Sengewald, Heike</cp:lastModifiedBy>
  <cp:revision/>
  <dcterms:created xsi:type="dcterms:W3CDTF">2025-02-21T10:32:44Z</dcterms:created>
  <dcterms:modified xsi:type="dcterms:W3CDTF">2026-08-24T15:59:50Z</dcterms:modified>
  <cp:category/>
  <cp:contentStatus/>
</cp:coreProperties>
</file>